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3155" windowHeight="8925" tabRatio="734" activeTab="1"/>
  </bookViews>
  <sheets>
    <sheet name="Comparison" sheetId="1" r:id="rId1"/>
    <sheet name="30-360 Bond Basis" sheetId="2" r:id="rId2"/>
    <sheet name="30E-360 Eurobond" sheetId="3" r:id="rId3"/>
    <sheet name="30E-360 ISDA" sheetId="4" r:id="rId4"/>
  </sheets>
  <definedNames>
    <definedName name="FZFWFVFZGCFW" localSheetId="1">'30-360 Bond Basis'!$I$6</definedName>
  </definedNames>
  <calcPr fullCalcOnLoad="1"/>
</workbook>
</file>

<file path=xl/comments1.xml><?xml version="1.0" encoding="utf-8"?>
<comments xmlns="http://schemas.openxmlformats.org/spreadsheetml/2006/main">
  <authors>
    <author> </author>
    <author>DMengle</author>
  </authors>
  <commentList>
    <comment ref="E7" authorId="0">
      <text>
        <r>
          <rPr>
            <b/>
            <sz val="8"/>
            <rFont val="Tahoma"/>
            <family val="0"/>
          </rPr>
          <t>Para 4.16(h) in 2006 ISDA Definitions.  This was 30E/360 in 4.16(f) of the 2000 ISDA Definitions</t>
        </r>
      </text>
    </comment>
    <comment ref="C7" authorId="0">
      <text>
        <r>
          <rPr>
            <b/>
            <sz val="8"/>
            <rFont val="Tahoma"/>
            <family val="2"/>
          </rPr>
          <t>Para 4.18(f) in 2006 ISDA Definitions</t>
        </r>
      </text>
    </comment>
    <comment ref="D7" authorId="1">
      <text>
        <r>
          <rPr>
            <b/>
            <sz val="8"/>
            <rFont val="Tahoma"/>
            <family val="0"/>
          </rPr>
          <t>Para 4.16(g) of 2006 ISDA Definitions</t>
        </r>
      </text>
    </comment>
    <comment ref="H7" authorId="0">
      <text>
        <r>
          <rPr>
            <b/>
            <sz val="8"/>
            <rFont val="Tahoma"/>
            <family val="2"/>
          </rPr>
          <t>Para 4.18(f) in 2006 ISDA Definitions</t>
        </r>
      </text>
    </comment>
    <comment ref="I7" authorId="1">
      <text>
        <r>
          <rPr>
            <b/>
            <sz val="8"/>
            <rFont val="Tahoma"/>
            <family val="0"/>
          </rPr>
          <t>Para 4.16(g) of 2006 ISDA Definitions</t>
        </r>
      </text>
    </comment>
    <comment ref="J7" authorId="0">
      <text>
        <r>
          <rPr>
            <b/>
            <sz val="8"/>
            <rFont val="Tahoma"/>
            <family val="0"/>
          </rPr>
          <t>Para 4.16(h) in 2006 ISDA Definitions.  This was 30E/360 in 4.16(f) of the 2000 ISDA Definitions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37" authorId="0">
      <text>
        <r>
          <rPr>
            <b/>
            <sz val="8"/>
            <rFont val="Tahoma"/>
            <family val="0"/>
          </rPr>
          <t>ISDA :</t>
        </r>
        <r>
          <rPr>
            <sz val="8"/>
            <rFont val="Tahoma"/>
            <family val="0"/>
          </rPr>
          <t xml:space="preserve">
DAYS360(STARTDATE,ENDDATE,TRUE) where TRUE refers to 30E/360</t>
        </r>
      </text>
    </comment>
    <comment ref="F54" authorId="0">
      <text>
        <r>
          <rPr>
            <b/>
            <sz val="8"/>
            <rFont val="Tahoma"/>
            <family val="0"/>
          </rPr>
          <t>ISDA :</t>
        </r>
        <r>
          <rPr>
            <sz val="8"/>
            <rFont val="Tahoma"/>
            <family val="0"/>
          </rPr>
          <t xml:space="preserve">
DAYS360(STARTDATE,ENDDATE,TRUE) where TRUE refers to 30E/360</t>
        </r>
      </text>
    </comment>
    <comment ref="F26" authorId="0">
      <text>
        <r>
          <rPr>
            <b/>
            <sz val="8"/>
            <rFont val="Tahoma"/>
            <family val="0"/>
          </rPr>
          <t>ISDA :</t>
        </r>
        <r>
          <rPr>
            <sz val="8"/>
            <rFont val="Tahoma"/>
            <family val="0"/>
          </rPr>
          <t xml:space="preserve">
DAYS360(STARTDATE,ENDDATE,TRUE) where TRUE refers to 30E/360</t>
        </r>
      </text>
    </comment>
  </commentList>
</comments>
</file>

<file path=xl/sharedStrings.xml><?xml version="1.0" encoding="utf-8"?>
<sst xmlns="http://schemas.openxmlformats.org/spreadsheetml/2006/main" count="182" uniqueCount="62">
  <si>
    <t>General Formula for Day Count Numerator</t>
  </si>
  <si>
    <t>Given:</t>
  </si>
  <si>
    <t>Start date</t>
  </si>
  <si>
    <t>MONTH1/DAY1/YEAR1</t>
  </si>
  <si>
    <t>End date:</t>
  </si>
  <si>
    <t>MONTH2/DAY2/YEAR2</t>
  </si>
  <si>
    <t>If (DAY1=31) or (DAY1 is last day of February),</t>
  </si>
  <si>
    <t>Set D1=30</t>
  </si>
  <si>
    <t>Otherwise set D1=DAY1</t>
  </si>
  <si>
    <t>If (DAY2=31) or (DAY2 is last day of February but not the Termination Date),</t>
  </si>
  <si>
    <t>Then set D2=30</t>
  </si>
  <si>
    <t>Otherwise set D2=DAY2</t>
  </si>
  <si>
    <t>Calculation Period</t>
  </si>
  <si>
    <t>Start Date</t>
  </si>
  <si>
    <t>End Date</t>
  </si>
  <si>
    <t>Termination Date</t>
  </si>
  <si>
    <t>= (YEAR2-YEAR1)*360+(MONTH2-MONTH1)*30+(D2-D1)</t>
  </si>
  <si>
    <t>30E/360 (or Eurobond Basis)</t>
  </si>
  <si>
    <t>Where DAY1 is converted to D1 and DAY2 is converted to D2 as follows:</t>
  </si>
  <si>
    <t xml:space="preserve">If (DAY1=31) </t>
  </si>
  <si>
    <t xml:space="preserve">If (DAY2=31) </t>
  </si>
  <si>
    <t>If (DAY1=31)</t>
  </si>
  <si>
    <t>If (DAY2=31) and (DAY1=30 or 31),</t>
  </si>
  <si>
    <t>Year*</t>
  </si>
  <si>
    <t>Excel</t>
  </si>
  <si>
    <t>Details of sample calculations</t>
  </si>
  <si>
    <t>30E/360 (Eurobond)</t>
  </si>
  <si>
    <t>Source: 2006 ISDA Definitions, Sec. 4.16 (f)</t>
  </si>
  <si>
    <t>Source: ISDA 2006 Definitions 4.16 (g)</t>
  </si>
  <si>
    <t>30E/360 (ISDA)</t>
  </si>
  <si>
    <t>30E/360 ISDA</t>
  </si>
  <si>
    <t>2006 ISDA Definitions, Sec. 4.16(h)</t>
  </si>
  <si>
    <t>Excerpt from 2006 ISDA Definitions</t>
  </si>
  <si>
    <t>30/360 (or Bond Basis)</t>
  </si>
  <si>
    <t>This definition is different from the version of 30/360 used by Excel</t>
  </si>
  <si>
    <t>Based on ICMA (Rule 251) and FBF; this is the version of 30E/360 used by Excel</t>
  </si>
  <si>
    <t>30/360 (Bond Basis)</t>
  </si>
  <si>
    <t>This version of 30E/360 was not included in the 2000 ISDA Definitions</t>
  </si>
  <si>
    <t>This was the only version of 30E/360 or Eurobond Basis included in the 2000 ISDA Definitions</t>
  </si>
  <si>
    <t>This version is intended to produce the same results as the version of 30/360 or Bond Basis included in the 2000 ISDA Definitions</t>
  </si>
  <si>
    <t>Example 2: End dates include some end-February dates</t>
  </si>
  <si>
    <t>Example 1: End dates do not involve last day of February</t>
  </si>
  <si>
    <t>Example 3: Miscellaneous calculations</t>
  </si>
  <si>
    <t>Sample calculations under alternative versions of 30/360 and 30E/360 found in 2006 ISDA Definitions</t>
  </si>
  <si>
    <t>30/360    Bond Basis</t>
  </si>
  <si>
    <t>30E/360 Eurobond Basis</t>
  </si>
  <si>
    <t>D1</t>
  </si>
  <si>
    <t xml:space="preserve">D2 </t>
  </si>
  <si>
    <t>Day count</t>
  </si>
  <si>
    <t>D2</t>
  </si>
  <si>
    <t>Actual/360</t>
  </si>
  <si>
    <t>Day Count Fraction</t>
  </si>
  <si>
    <t>= Day count/360</t>
  </si>
  <si>
    <t>David Mengle, ISDA Head of Research</t>
  </si>
  <si>
    <t xml:space="preserve">dmengle@isda.org </t>
  </si>
  <si>
    <t>For details or to change dates for calculation, go to table below Row 30; Actual/360 added for comparison.</t>
  </si>
  <si>
    <t>Actual days</t>
  </si>
  <si>
    <t>Enter dates into shaded cells in Month/Day/Year format</t>
  </si>
  <si>
    <t>This spreadsheet has been developed for educational use only.</t>
  </si>
  <si>
    <t>Please address comments and suggestions to:</t>
  </si>
  <si>
    <r>
      <t>ISDA</t>
    </r>
    <r>
      <rPr>
        <sz val="9"/>
        <rFont val="Times New Roman Bold"/>
        <family val="0"/>
      </rPr>
      <t>®</t>
    </r>
  </si>
  <si>
    <t>*This column illustrates a special case unique to Bond Basis, in which the two half-year periods add up to 361 days. Under other ISDA conventions the periods would add up to 360 days.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</si>
</sst>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  <numFmt numFmtId="169" formatCode="0.000"/>
    <numFmt numFmtId="170" formatCode="0.0000"/>
    <numFmt numFmtId="171" formatCode="0.0"/>
    <numFmt numFmtId="172" formatCode="[$-409]dddd\,\ mmmm\ dd\,\ yyyy"/>
    <numFmt numFmtId="173" formatCode="m/d/yy;@"/>
    <numFmt numFmtId="174" formatCode="mmm\-yyyy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0.00000"/>
    <numFmt numFmtId="192" formatCode="#,##0.0000000000000"/>
    <numFmt numFmtId="193" formatCode="0.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28"/>
      <name val="Times New Roman"/>
      <family val="1"/>
    </font>
    <font>
      <sz val="9"/>
      <name val="Times New Roman Bold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68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8" fontId="8" fillId="2" borderId="1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 wrapText="1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alignment/>
      <protection locked="0"/>
    </xf>
    <xf numFmtId="168" fontId="8" fillId="3" borderId="0" xfId="0" applyNumberFormat="1" applyFont="1" applyFill="1" applyBorder="1" applyAlignment="1" applyProtection="1">
      <alignment/>
      <protection locked="0"/>
    </xf>
    <xf numFmtId="168" fontId="5" fillId="3" borderId="0" xfId="0" applyNumberFormat="1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/>
    </xf>
    <xf numFmtId="0" fontId="15" fillId="3" borderId="0" xfId="2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 applyProtection="1">
      <alignment horizontal="center"/>
      <protection/>
    </xf>
    <xf numFmtId="168" fontId="4" fillId="0" borderId="6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/>
    </xf>
    <xf numFmtId="168" fontId="4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168" fontId="8" fillId="0" borderId="15" xfId="0" applyNumberFormat="1" applyFont="1" applyFill="1" applyBorder="1" applyAlignment="1" applyProtection="1">
      <alignment horizontal="center"/>
      <protection/>
    </xf>
    <xf numFmtId="170" fontId="4" fillId="0" borderId="4" xfId="0" applyNumberFormat="1" applyFont="1" applyFill="1" applyBorder="1" applyAlignment="1" applyProtection="1">
      <alignment horizontal="center"/>
      <protection/>
    </xf>
    <xf numFmtId="170" fontId="4" fillId="0" borderId="11" xfId="0" applyNumberFormat="1" applyFont="1" applyFill="1" applyBorder="1" applyAlignment="1" applyProtection="1">
      <alignment horizontal="center"/>
      <protection/>
    </xf>
    <xf numFmtId="170" fontId="4" fillId="0" borderId="6" xfId="0" applyNumberFormat="1" applyFont="1" applyFill="1" applyBorder="1" applyAlignment="1" applyProtection="1">
      <alignment horizontal="center"/>
      <protection/>
    </xf>
    <xf numFmtId="170" fontId="4" fillId="0" borderId="3" xfId="0" applyNumberFormat="1" applyFont="1" applyFill="1" applyBorder="1" applyAlignment="1" applyProtection="1">
      <alignment horizontal="center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170" fontId="4" fillId="0" borderId="7" xfId="0" applyNumberFormat="1" applyFont="1" applyFill="1" applyBorder="1" applyAlignment="1" applyProtection="1">
      <alignment horizontal="center"/>
      <protection/>
    </xf>
    <xf numFmtId="170" fontId="4" fillId="0" borderId="8" xfId="0" applyNumberFormat="1" applyFont="1" applyFill="1" applyBorder="1" applyAlignment="1" applyProtection="1">
      <alignment horizontal="center"/>
      <protection/>
    </xf>
    <xf numFmtId="170" fontId="4" fillId="0" borderId="2" xfId="0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168" fontId="4" fillId="0" borderId="11" xfId="0" applyNumberFormat="1" applyFont="1" applyFill="1" applyBorder="1" applyAlignment="1" applyProtection="1">
      <alignment horizontal="center" vertical="center" wrapText="1"/>
      <protection/>
    </xf>
    <xf numFmtId="168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8" fontId="4" fillId="4" borderId="11" xfId="0" applyNumberFormat="1" applyFont="1" applyFill="1" applyBorder="1" applyAlignment="1" applyProtection="1">
      <alignment horizontal="center"/>
      <protection locked="0"/>
    </xf>
    <xf numFmtId="168" fontId="4" fillId="4" borderId="6" xfId="0" applyNumberFormat="1" applyFont="1" applyFill="1" applyBorder="1" applyAlignment="1" applyProtection="1">
      <alignment horizontal="center"/>
      <protection locked="0"/>
    </xf>
    <xf numFmtId="168" fontId="4" fillId="4" borderId="1" xfId="0" applyNumberFormat="1" applyFont="1" applyFill="1" applyBorder="1" applyAlignment="1" applyProtection="1">
      <alignment horizontal="center"/>
      <protection locked="0"/>
    </xf>
    <xf numFmtId="168" fontId="4" fillId="4" borderId="7" xfId="0" applyNumberFormat="1" applyFont="1" applyFill="1" applyBorder="1" applyAlignment="1" applyProtection="1">
      <alignment horizontal="center"/>
      <protection locked="0"/>
    </xf>
    <xf numFmtId="168" fontId="4" fillId="4" borderId="2" xfId="0" applyNumberFormat="1" applyFont="1" applyFill="1" applyBorder="1" applyAlignment="1" applyProtection="1">
      <alignment horizontal="center"/>
      <protection locked="0"/>
    </xf>
    <xf numFmtId="168" fontId="4" fillId="4" borderId="10" xfId="0" applyNumberFormat="1" applyFont="1" applyFill="1" applyBorder="1" applyAlignment="1" applyProtection="1">
      <alignment horizontal="center"/>
      <protection locked="0"/>
    </xf>
    <xf numFmtId="168" fontId="8" fillId="4" borderId="10" xfId="0" applyNumberFormat="1" applyFont="1" applyFill="1" applyBorder="1" applyAlignment="1" applyProtection="1">
      <alignment horizontal="center"/>
      <protection locked="0"/>
    </xf>
    <xf numFmtId="168" fontId="4" fillId="4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0" fontId="2" fillId="0" borderId="0" xfId="2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168" fontId="4" fillId="0" borderId="14" xfId="0" applyNumberFormat="1" applyFont="1" applyBorder="1" applyAlignment="1" applyProtection="1">
      <alignment horizontal="center" vertical="center" wrapText="1"/>
      <protection/>
    </xf>
    <xf numFmtId="168" fontId="4" fillId="0" borderId="15" xfId="0" applyNumberFormat="1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horizontal="center" vertical="center" wrapText="1"/>
      <protection/>
    </xf>
    <xf numFmtId="168" fontId="4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168" fontId="4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68" fontId="12" fillId="4" borderId="4" xfId="0" applyNumberFormat="1" applyFont="1" applyFill="1" applyBorder="1" applyAlignment="1" applyProtection="1">
      <alignment horizontal="center"/>
      <protection locked="0"/>
    </xf>
    <xf numFmtId="168" fontId="12" fillId="4" borderId="6" xfId="0" applyNumberFormat="1" applyFont="1" applyFill="1" applyBorder="1" applyAlignment="1" applyProtection="1">
      <alignment horizontal="center"/>
      <protection locked="0"/>
    </xf>
    <xf numFmtId="168" fontId="12" fillId="4" borderId="3" xfId="0" applyNumberFormat="1" applyFont="1" applyFill="1" applyBorder="1" applyAlignment="1" applyProtection="1">
      <alignment horizontal="center"/>
      <protection locked="0"/>
    </xf>
    <xf numFmtId="168" fontId="12" fillId="4" borderId="7" xfId="0" applyNumberFormat="1" applyFont="1" applyFill="1" applyBorder="1" applyAlignment="1" applyProtection="1">
      <alignment horizontal="center"/>
      <protection locked="0"/>
    </xf>
    <xf numFmtId="168" fontId="12" fillId="4" borderId="8" xfId="0" applyNumberFormat="1" applyFont="1" applyFill="1" applyBorder="1" applyAlignment="1" applyProtection="1">
      <alignment horizontal="center"/>
      <protection locked="0"/>
    </xf>
    <xf numFmtId="168" fontId="12" fillId="4" borderId="10" xfId="0" applyNumberFormat="1" applyFont="1" applyFill="1" applyBorder="1" applyAlignment="1" applyProtection="1">
      <alignment horizontal="center"/>
      <protection locked="0"/>
    </xf>
    <xf numFmtId="168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8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168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2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168" fontId="4" fillId="0" borderId="13" xfId="0" applyNumberFormat="1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168" fontId="8" fillId="0" borderId="13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2" borderId="1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wrapText="1"/>
      <protection/>
    </xf>
    <xf numFmtId="0" fontId="14" fillId="0" borderId="0" xfId="0" applyFont="1" applyAlignment="1" applyProtection="1">
      <alignment horizontal="left" wrapText="1"/>
      <protection/>
    </xf>
    <xf numFmtId="0" fontId="16" fillId="0" borderId="0" xfId="0" applyFont="1" applyAlignment="1">
      <alignment/>
    </xf>
    <xf numFmtId="0" fontId="5" fillId="0" borderId="4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96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196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engle@isda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="80" zoomScaleNormal="80" workbookViewId="0" topLeftCell="A37">
      <selection activeCell="B8" sqref="B8"/>
    </sheetView>
  </sheetViews>
  <sheetFormatPr defaultColWidth="9.140625" defaultRowHeight="12.75"/>
  <cols>
    <col min="1" max="1" width="15.8515625" style="29" customWidth="1"/>
    <col min="2" max="2" width="15.28125" style="29" customWidth="1"/>
    <col min="3" max="3" width="12.140625" style="29" customWidth="1"/>
    <col min="4" max="4" width="12.421875" style="29" customWidth="1"/>
    <col min="5" max="7" width="10.7109375" style="29" customWidth="1"/>
    <col min="8" max="8" width="11.28125" style="29" customWidth="1"/>
    <col min="9" max="9" width="10.7109375" style="29" customWidth="1"/>
    <col min="10" max="10" width="9.28125" style="29" customWidth="1"/>
    <col min="11" max="11" width="11.00390625" style="29" bestFit="1" customWidth="1"/>
    <col min="12" max="12" width="13.8515625" style="29" customWidth="1"/>
    <col min="13" max="16384" width="9.140625" style="29" customWidth="1"/>
  </cols>
  <sheetData>
    <row r="1" ht="34.5">
      <c r="A1" s="154" t="s">
        <v>60</v>
      </c>
    </row>
    <row r="2" spans="1:4" ht="15.75">
      <c r="A2" s="91" t="s">
        <v>58</v>
      </c>
      <c r="B2" s="39"/>
      <c r="C2" s="39"/>
      <c r="D2" s="39"/>
    </row>
    <row r="3" spans="1:4" ht="12.75">
      <c r="A3" s="39"/>
      <c r="B3" s="39"/>
      <c r="C3" s="39"/>
      <c r="D3" s="39"/>
    </row>
    <row r="4" spans="1:4" ht="15.75">
      <c r="A4" s="91" t="s">
        <v>43</v>
      </c>
      <c r="B4" s="39"/>
      <c r="C4" s="39"/>
      <c r="D4" s="39"/>
    </row>
    <row r="5" spans="1:4" ht="12.75">
      <c r="A5" s="92" t="s">
        <v>55</v>
      </c>
      <c r="B5" s="39"/>
      <c r="C5" s="39"/>
      <c r="D5" s="39"/>
    </row>
    <row r="6" spans="1:4" ht="12.75">
      <c r="A6" s="93" t="s">
        <v>57</v>
      </c>
      <c r="B6" s="93"/>
      <c r="C6" s="93"/>
      <c r="D6" s="93"/>
    </row>
    <row r="7" spans="1:11" ht="39.75" customHeight="1">
      <c r="A7" s="158" t="s">
        <v>12</v>
      </c>
      <c r="B7" s="159"/>
      <c r="C7" s="41" t="s">
        <v>44</v>
      </c>
      <c r="D7" s="41" t="s">
        <v>45</v>
      </c>
      <c r="E7" s="41" t="s">
        <v>30</v>
      </c>
      <c r="F7" s="41" t="s">
        <v>56</v>
      </c>
      <c r="G7" s="30"/>
      <c r="H7" s="41" t="s">
        <v>44</v>
      </c>
      <c r="I7" s="41" t="s">
        <v>45</v>
      </c>
      <c r="J7" s="41" t="s">
        <v>30</v>
      </c>
      <c r="K7" s="41" t="s">
        <v>50</v>
      </c>
    </row>
    <row r="8" spans="1:11" ht="12.75">
      <c r="A8" s="70" t="s">
        <v>13</v>
      </c>
      <c r="B8" s="71" t="s">
        <v>14</v>
      </c>
      <c r="C8" s="160"/>
      <c r="D8" s="161"/>
      <c r="E8" s="161"/>
      <c r="F8" s="157"/>
      <c r="G8" s="31"/>
      <c r="H8" s="155"/>
      <c r="I8" s="156"/>
      <c r="J8" s="156"/>
      <c r="K8" s="157"/>
    </row>
    <row r="9" spans="1:11" ht="12.75">
      <c r="A9" s="42">
        <f aca="true" t="shared" si="0" ref="A9:B15">A37</f>
        <v>39097</v>
      </c>
      <c r="B9" s="43">
        <f t="shared" si="0"/>
        <v>39112</v>
      </c>
      <c r="C9" s="44">
        <f aca="true" t="shared" si="1" ref="C9:C24">E37</f>
        <v>15</v>
      </c>
      <c r="D9" s="44">
        <f aca="true" t="shared" si="2" ref="D9:D30">H37</f>
        <v>15</v>
      </c>
      <c r="E9" s="45">
        <f aca="true" t="shared" si="3" ref="E9:E30">K37</f>
        <v>15</v>
      </c>
      <c r="F9" s="46">
        <f aca="true" t="shared" si="4" ref="F9:F30">L37</f>
        <v>15</v>
      </c>
      <c r="G9" s="32"/>
      <c r="H9" s="57">
        <f>C9/360</f>
        <v>0.041666666666666664</v>
      </c>
      <c r="I9" s="58">
        <f>D9/360</f>
        <v>0.041666666666666664</v>
      </c>
      <c r="J9" s="58">
        <f>E9/360</f>
        <v>0.041666666666666664</v>
      </c>
      <c r="K9" s="59">
        <f>F9/360</f>
        <v>0.041666666666666664</v>
      </c>
    </row>
    <row r="10" spans="1:11" ht="12.75">
      <c r="A10" s="47">
        <f t="shared" si="0"/>
        <v>39097</v>
      </c>
      <c r="B10" s="48">
        <f t="shared" si="0"/>
        <v>39128</v>
      </c>
      <c r="C10" s="49">
        <f t="shared" si="1"/>
        <v>30</v>
      </c>
      <c r="D10" s="49">
        <f t="shared" si="2"/>
        <v>30</v>
      </c>
      <c r="E10" s="50">
        <f t="shared" si="3"/>
        <v>30</v>
      </c>
      <c r="F10" s="51">
        <f t="shared" si="4"/>
        <v>31</v>
      </c>
      <c r="G10" s="32"/>
      <c r="H10" s="60">
        <f aca="true" t="shared" si="5" ref="H10:H29">C10/360</f>
        <v>0.08333333333333333</v>
      </c>
      <c r="I10" s="61">
        <f aca="true" t="shared" si="6" ref="I10:I30">D10/360</f>
        <v>0.08333333333333333</v>
      </c>
      <c r="J10" s="61">
        <f aca="true" t="shared" si="7" ref="J10:J30">E10/360</f>
        <v>0.08333333333333333</v>
      </c>
      <c r="K10" s="62">
        <f aca="true" t="shared" si="8" ref="K10:K30">F10/360</f>
        <v>0.08611111111111111</v>
      </c>
    </row>
    <row r="11" spans="1:11" ht="12.75">
      <c r="A11" s="47">
        <f t="shared" si="0"/>
        <v>39097</v>
      </c>
      <c r="B11" s="48">
        <f t="shared" si="0"/>
        <v>39278</v>
      </c>
      <c r="C11" s="49">
        <f t="shared" si="1"/>
        <v>180</v>
      </c>
      <c r="D11" s="49">
        <f t="shared" si="2"/>
        <v>180</v>
      </c>
      <c r="E11" s="50">
        <f t="shared" si="3"/>
        <v>180</v>
      </c>
      <c r="F11" s="51">
        <f t="shared" si="4"/>
        <v>181</v>
      </c>
      <c r="G11" s="32"/>
      <c r="H11" s="60">
        <f>C11/360</f>
        <v>0.5</v>
      </c>
      <c r="I11" s="61">
        <f t="shared" si="6"/>
        <v>0.5</v>
      </c>
      <c r="J11" s="61">
        <f t="shared" si="7"/>
        <v>0.5</v>
      </c>
      <c r="K11" s="62">
        <f t="shared" si="8"/>
        <v>0.5027777777777778</v>
      </c>
    </row>
    <row r="12" spans="1:11" ht="12.75">
      <c r="A12" s="47">
        <f t="shared" si="0"/>
        <v>39355</v>
      </c>
      <c r="B12" s="48">
        <f t="shared" si="0"/>
        <v>39538</v>
      </c>
      <c r="C12" s="49">
        <f t="shared" si="1"/>
        <v>180</v>
      </c>
      <c r="D12" s="49">
        <f t="shared" si="2"/>
        <v>180</v>
      </c>
      <c r="E12" s="50">
        <f t="shared" si="3"/>
        <v>180</v>
      </c>
      <c r="F12" s="51">
        <f t="shared" si="4"/>
        <v>183</v>
      </c>
      <c r="G12" s="32"/>
      <c r="H12" s="60">
        <f t="shared" si="5"/>
        <v>0.5</v>
      </c>
      <c r="I12" s="61">
        <f t="shared" si="6"/>
        <v>0.5</v>
      </c>
      <c r="J12" s="61">
        <f t="shared" si="7"/>
        <v>0.5</v>
      </c>
      <c r="K12" s="62">
        <f t="shared" si="8"/>
        <v>0.5083333333333333</v>
      </c>
    </row>
    <row r="13" spans="1:11" ht="12.75">
      <c r="A13" s="47">
        <f t="shared" si="0"/>
        <v>39355</v>
      </c>
      <c r="B13" s="48">
        <f t="shared" si="0"/>
        <v>39386</v>
      </c>
      <c r="C13" s="49">
        <f t="shared" si="1"/>
        <v>30</v>
      </c>
      <c r="D13" s="49">
        <f t="shared" si="2"/>
        <v>30</v>
      </c>
      <c r="E13" s="50">
        <f t="shared" si="3"/>
        <v>30</v>
      </c>
      <c r="F13" s="51">
        <f t="shared" si="4"/>
        <v>31</v>
      </c>
      <c r="G13" s="32"/>
      <c r="H13" s="60">
        <f t="shared" si="5"/>
        <v>0.08333333333333333</v>
      </c>
      <c r="I13" s="61">
        <f t="shared" si="6"/>
        <v>0.08333333333333333</v>
      </c>
      <c r="J13" s="61">
        <f t="shared" si="7"/>
        <v>0.08333333333333333</v>
      </c>
      <c r="K13" s="62">
        <f t="shared" si="8"/>
        <v>0.08611111111111111</v>
      </c>
    </row>
    <row r="14" spans="1:11" ht="12.75">
      <c r="A14" s="47">
        <f t="shared" si="0"/>
        <v>39355</v>
      </c>
      <c r="B14" s="48">
        <f t="shared" si="0"/>
        <v>39721</v>
      </c>
      <c r="C14" s="49">
        <f t="shared" si="1"/>
        <v>360</v>
      </c>
      <c r="D14" s="49">
        <f t="shared" si="2"/>
        <v>360</v>
      </c>
      <c r="E14" s="50">
        <f t="shared" si="3"/>
        <v>360</v>
      </c>
      <c r="F14" s="51">
        <f t="shared" si="4"/>
        <v>366</v>
      </c>
      <c r="G14" s="32"/>
      <c r="H14" s="60">
        <f t="shared" si="5"/>
        <v>1</v>
      </c>
      <c r="I14" s="61">
        <f>D14/360</f>
        <v>1</v>
      </c>
      <c r="J14" s="61">
        <f t="shared" si="7"/>
        <v>1</v>
      </c>
      <c r="K14" s="62">
        <f t="shared" si="8"/>
        <v>1.0166666666666666</v>
      </c>
    </row>
    <row r="15" spans="1:11" ht="12.75">
      <c r="A15" s="47">
        <f t="shared" si="0"/>
        <v>39097</v>
      </c>
      <c r="B15" s="48">
        <f t="shared" si="0"/>
        <v>39113</v>
      </c>
      <c r="C15" s="49">
        <f t="shared" si="1"/>
        <v>16</v>
      </c>
      <c r="D15" s="49">
        <f t="shared" si="2"/>
        <v>15</v>
      </c>
      <c r="E15" s="50">
        <f t="shared" si="3"/>
        <v>15</v>
      </c>
      <c r="F15" s="51">
        <f t="shared" si="4"/>
        <v>16</v>
      </c>
      <c r="G15" s="32"/>
      <c r="H15" s="60">
        <f>C15/360</f>
        <v>0.044444444444444446</v>
      </c>
      <c r="I15" s="61">
        <f>D15/360</f>
        <v>0.041666666666666664</v>
      </c>
      <c r="J15" s="61">
        <f>E15/360</f>
        <v>0.041666666666666664</v>
      </c>
      <c r="K15" s="62">
        <f>F15/360</f>
        <v>0.044444444444444446</v>
      </c>
    </row>
    <row r="16" spans="1:11" ht="12.75">
      <c r="A16" s="47">
        <f aca="true" t="shared" si="9" ref="A16:B18">A44</f>
        <v>39113</v>
      </c>
      <c r="B16" s="48">
        <f t="shared" si="9"/>
        <v>39141</v>
      </c>
      <c r="C16" s="49">
        <f t="shared" si="1"/>
        <v>28</v>
      </c>
      <c r="D16" s="49">
        <f t="shared" si="2"/>
        <v>28</v>
      </c>
      <c r="E16" s="50">
        <f t="shared" si="3"/>
        <v>30</v>
      </c>
      <c r="F16" s="51">
        <f t="shared" si="4"/>
        <v>28</v>
      </c>
      <c r="G16" s="32"/>
      <c r="H16" s="60">
        <f t="shared" si="5"/>
        <v>0.07777777777777778</v>
      </c>
      <c r="I16" s="61">
        <f t="shared" si="6"/>
        <v>0.07777777777777778</v>
      </c>
      <c r="J16" s="61">
        <f t="shared" si="7"/>
        <v>0.08333333333333333</v>
      </c>
      <c r="K16" s="62">
        <f t="shared" si="8"/>
        <v>0.07777777777777778</v>
      </c>
    </row>
    <row r="17" spans="1:11" ht="12.75">
      <c r="A17" s="47">
        <f t="shared" si="9"/>
        <v>39141</v>
      </c>
      <c r="B17" s="48">
        <f t="shared" si="9"/>
        <v>39172</v>
      </c>
      <c r="C17" s="49">
        <f t="shared" si="1"/>
        <v>33</v>
      </c>
      <c r="D17" s="49">
        <f t="shared" si="2"/>
        <v>32</v>
      </c>
      <c r="E17" s="50">
        <f t="shared" si="3"/>
        <v>30</v>
      </c>
      <c r="F17" s="51">
        <f t="shared" si="4"/>
        <v>31</v>
      </c>
      <c r="G17" s="32"/>
      <c r="H17" s="60">
        <f t="shared" si="5"/>
        <v>0.09166666666666666</v>
      </c>
      <c r="I17" s="61">
        <f t="shared" si="6"/>
        <v>0.08888888888888889</v>
      </c>
      <c r="J17" s="61">
        <f t="shared" si="7"/>
        <v>0.08333333333333333</v>
      </c>
      <c r="K17" s="62">
        <f t="shared" si="8"/>
        <v>0.08611111111111111</v>
      </c>
    </row>
    <row r="18" spans="1:11" ht="12.75">
      <c r="A18" s="47">
        <f t="shared" si="9"/>
        <v>38960</v>
      </c>
      <c r="B18" s="48">
        <f t="shared" si="9"/>
        <v>39141</v>
      </c>
      <c r="C18" s="49">
        <f t="shared" si="1"/>
        <v>178</v>
      </c>
      <c r="D18" s="49">
        <f t="shared" si="2"/>
        <v>178</v>
      </c>
      <c r="E18" s="50">
        <f t="shared" si="3"/>
        <v>180</v>
      </c>
      <c r="F18" s="51">
        <f t="shared" si="4"/>
        <v>181</v>
      </c>
      <c r="G18" s="32"/>
      <c r="H18" s="60">
        <f t="shared" si="5"/>
        <v>0.49444444444444446</v>
      </c>
      <c r="I18" s="61">
        <f t="shared" si="6"/>
        <v>0.49444444444444446</v>
      </c>
      <c r="J18" s="61">
        <f t="shared" si="7"/>
        <v>0.5</v>
      </c>
      <c r="K18" s="62">
        <f t="shared" si="8"/>
        <v>0.5027777777777778</v>
      </c>
    </row>
    <row r="19" spans="1:11" ht="12.75">
      <c r="A19" s="47">
        <f aca="true" t="shared" si="10" ref="A19:B30">A47</f>
        <v>39141</v>
      </c>
      <c r="B19" s="48">
        <f t="shared" si="10"/>
        <v>39325</v>
      </c>
      <c r="C19" s="49">
        <f t="shared" si="1"/>
        <v>183</v>
      </c>
      <c r="D19" s="49">
        <f t="shared" si="2"/>
        <v>182</v>
      </c>
      <c r="E19" s="50">
        <f t="shared" si="3"/>
        <v>180</v>
      </c>
      <c r="F19" s="51">
        <f t="shared" si="4"/>
        <v>184</v>
      </c>
      <c r="G19" s="32"/>
      <c r="H19" s="60">
        <f t="shared" si="5"/>
        <v>0.5083333333333333</v>
      </c>
      <c r="I19" s="61">
        <f t="shared" si="6"/>
        <v>0.5055555555555555</v>
      </c>
      <c r="J19" s="61">
        <f t="shared" si="7"/>
        <v>0.5</v>
      </c>
      <c r="K19" s="62">
        <f t="shared" si="8"/>
        <v>0.5111111111111111</v>
      </c>
    </row>
    <row r="20" spans="1:11" ht="12.75">
      <c r="A20" s="47">
        <f t="shared" si="10"/>
        <v>39127</v>
      </c>
      <c r="B20" s="48">
        <f t="shared" si="10"/>
        <v>39141</v>
      </c>
      <c r="C20" s="49">
        <f t="shared" si="1"/>
        <v>14</v>
      </c>
      <c r="D20" s="49">
        <f t="shared" si="2"/>
        <v>14</v>
      </c>
      <c r="E20" s="50">
        <f t="shared" si="3"/>
        <v>16</v>
      </c>
      <c r="F20" s="51">
        <f t="shared" si="4"/>
        <v>14</v>
      </c>
      <c r="G20" s="32"/>
      <c r="H20" s="60">
        <f t="shared" si="5"/>
        <v>0.03888888888888889</v>
      </c>
      <c r="I20" s="61">
        <f t="shared" si="6"/>
        <v>0.03888888888888889</v>
      </c>
      <c r="J20" s="61">
        <f t="shared" si="7"/>
        <v>0.044444444444444446</v>
      </c>
      <c r="K20" s="62">
        <f t="shared" si="8"/>
        <v>0.03888888888888889</v>
      </c>
    </row>
    <row r="21" spans="1:11" ht="12.75">
      <c r="A21" s="47">
        <f t="shared" si="10"/>
        <v>39139</v>
      </c>
      <c r="B21" s="48">
        <f t="shared" si="10"/>
        <v>39507</v>
      </c>
      <c r="C21" s="49">
        <f t="shared" si="1"/>
        <v>363</v>
      </c>
      <c r="D21" s="49">
        <f t="shared" si="2"/>
        <v>363</v>
      </c>
      <c r="E21" s="50">
        <f t="shared" si="3"/>
        <v>364</v>
      </c>
      <c r="F21" s="51">
        <f t="shared" si="4"/>
        <v>368</v>
      </c>
      <c r="G21" s="32"/>
      <c r="H21" s="60">
        <f t="shared" si="5"/>
        <v>1.0083333333333333</v>
      </c>
      <c r="I21" s="61">
        <f t="shared" si="6"/>
        <v>1.0083333333333333</v>
      </c>
      <c r="J21" s="61">
        <f t="shared" si="7"/>
        <v>1.011111111111111</v>
      </c>
      <c r="K21" s="62">
        <f t="shared" si="8"/>
        <v>1.0222222222222221</v>
      </c>
    </row>
    <row r="22" spans="1:11" ht="12.75">
      <c r="A22" s="47">
        <f t="shared" si="10"/>
        <v>39507</v>
      </c>
      <c r="B22" s="48">
        <f t="shared" si="10"/>
        <v>39872</v>
      </c>
      <c r="C22" s="49">
        <f t="shared" si="1"/>
        <v>359</v>
      </c>
      <c r="D22" s="49">
        <f t="shared" si="2"/>
        <v>359</v>
      </c>
      <c r="E22" s="50">
        <f t="shared" si="3"/>
        <v>358</v>
      </c>
      <c r="F22" s="51">
        <f t="shared" si="4"/>
        <v>365</v>
      </c>
      <c r="G22" s="32"/>
      <c r="H22" s="60">
        <f t="shared" si="5"/>
        <v>0.9972222222222222</v>
      </c>
      <c r="I22" s="61">
        <f t="shared" si="6"/>
        <v>0.9972222222222222</v>
      </c>
      <c r="J22" s="61">
        <f t="shared" si="7"/>
        <v>0.9944444444444445</v>
      </c>
      <c r="K22" s="62">
        <f t="shared" si="8"/>
        <v>1.0138888888888888</v>
      </c>
    </row>
    <row r="23" spans="1:11" ht="12.75">
      <c r="A23" s="47">
        <f t="shared" si="10"/>
        <v>39507</v>
      </c>
      <c r="B23" s="48">
        <f t="shared" si="10"/>
        <v>39537</v>
      </c>
      <c r="C23" s="49">
        <f t="shared" si="1"/>
        <v>31</v>
      </c>
      <c r="D23" s="49">
        <f t="shared" si="2"/>
        <v>31</v>
      </c>
      <c r="E23" s="50">
        <f t="shared" si="3"/>
        <v>30</v>
      </c>
      <c r="F23" s="51">
        <f t="shared" si="4"/>
        <v>30</v>
      </c>
      <c r="G23" s="32"/>
      <c r="H23" s="60">
        <f t="shared" si="5"/>
        <v>0.08611111111111111</v>
      </c>
      <c r="I23" s="61">
        <f t="shared" si="6"/>
        <v>0.08611111111111111</v>
      </c>
      <c r="J23" s="61">
        <f t="shared" si="7"/>
        <v>0.08333333333333333</v>
      </c>
      <c r="K23" s="62">
        <f t="shared" si="8"/>
        <v>0.08333333333333333</v>
      </c>
    </row>
    <row r="24" spans="1:11" ht="12.75">
      <c r="A24" s="47">
        <f t="shared" si="10"/>
        <v>39507</v>
      </c>
      <c r="B24" s="48">
        <f t="shared" si="10"/>
        <v>39538</v>
      </c>
      <c r="C24" s="49">
        <f t="shared" si="1"/>
        <v>32</v>
      </c>
      <c r="D24" s="49">
        <f t="shared" si="2"/>
        <v>31</v>
      </c>
      <c r="E24" s="50">
        <f t="shared" si="3"/>
        <v>30</v>
      </c>
      <c r="F24" s="51">
        <f t="shared" si="4"/>
        <v>31</v>
      </c>
      <c r="G24" s="32"/>
      <c r="H24" s="60">
        <f t="shared" si="5"/>
        <v>0.08888888888888889</v>
      </c>
      <c r="I24" s="61">
        <f t="shared" si="6"/>
        <v>0.08611111111111111</v>
      </c>
      <c r="J24" s="61">
        <f t="shared" si="7"/>
        <v>0.08333333333333333</v>
      </c>
      <c r="K24" s="62">
        <f t="shared" si="8"/>
        <v>0.08611111111111111</v>
      </c>
    </row>
    <row r="25" spans="1:11" ht="12.75">
      <c r="A25" s="47">
        <f t="shared" si="10"/>
        <v>39141</v>
      </c>
      <c r="B25" s="48">
        <f t="shared" si="10"/>
        <v>39146</v>
      </c>
      <c r="C25" s="49">
        <f aca="true" t="shared" si="11" ref="C25:C30">E53</f>
        <v>7</v>
      </c>
      <c r="D25" s="49">
        <f t="shared" si="2"/>
        <v>7</v>
      </c>
      <c r="E25" s="50">
        <f t="shared" si="3"/>
        <v>5</v>
      </c>
      <c r="F25" s="51">
        <f t="shared" si="4"/>
        <v>5</v>
      </c>
      <c r="G25" s="32"/>
      <c r="H25" s="60">
        <f t="shared" si="5"/>
        <v>0.019444444444444445</v>
      </c>
      <c r="I25" s="61">
        <f t="shared" si="6"/>
        <v>0.019444444444444445</v>
      </c>
      <c r="J25" s="61">
        <f t="shared" si="7"/>
        <v>0.013888888888888888</v>
      </c>
      <c r="K25" s="62">
        <f t="shared" si="8"/>
        <v>0.013888888888888888</v>
      </c>
    </row>
    <row r="26" spans="1:18" ht="12.75">
      <c r="A26" s="47">
        <f t="shared" si="10"/>
        <v>39386</v>
      </c>
      <c r="B26" s="48">
        <f t="shared" si="10"/>
        <v>39414</v>
      </c>
      <c r="C26" s="49">
        <f t="shared" si="11"/>
        <v>28</v>
      </c>
      <c r="D26" s="49">
        <f t="shared" si="2"/>
        <v>28</v>
      </c>
      <c r="E26" s="50">
        <f t="shared" si="3"/>
        <v>28</v>
      </c>
      <c r="F26" s="51">
        <f t="shared" si="4"/>
        <v>28</v>
      </c>
      <c r="G26" s="32"/>
      <c r="H26" s="60">
        <f t="shared" si="5"/>
        <v>0.07777777777777778</v>
      </c>
      <c r="I26" s="61">
        <f t="shared" si="6"/>
        <v>0.07777777777777778</v>
      </c>
      <c r="J26" s="61">
        <f t="shared" si="7"/>
        <v>0.07777777777777778</v>
      </c>
      <c r="K26" s="62">
        <f t="shared" si="8"/>
        <v>0.07777777777777778</v>
      </c>
      <c r="L26" s="33"/>
      <c r="M26" s="33"/>
      <c r="N26" s="33"/>
      <c r="O26" s="82"/>
      <c r="P26" s="34"/>
      <c r="Q26" s="34"/>
      <c r="R26" s="34"/>
    </row>
    <row r="27" spans="1:18" ht="12.75">
      <c r="A27" s="47">
        <f t="shared" si="10"/>
        <v>39325</v>
      </c>
      <c r="B27" s="48">
        <f t="shared" si="10"/>
        <v>39507</v>
      </c>
      <c r="C27" s="49">
        <f t="shared" si="11"/>
        <v>179</v>
      </c>
      <c r="D27" s="49">
        <f t="shared" si="2"/>
        <v>179</v>
      </c>
      <c r="E27" s="50">
        <f t="shared" si="3"/>
        <v>180</v>
      </c>
      <c r="F27" s="51">
        <f t="shared" si="4"/>
        <v>182</v>
      </c>
      <c r="G27" s="32"/>
      <c r="H27" s="60">
        <f t="shared" si="5"/>
        <v>0.49722222222222223</v>
      </c>
      <c r="I27" s="61">
        <f t="shared" si="6"/>
        <v>0.49722222222222223</v>
      </c>
      <c r="J27" s="61">
        <f t="shared" si="7"/>
        <v>0.5</v>
      </c>
      <c r="K27" s="62">
        <f t="shared" si="8"/>
        <v>0.5055555555555555</v>
      </c>
      <c r="L27" s="33"/>
      <c r="M27" s="33"/>
      <c r="N27" s="33"/>
      <c r="O27" s="34"/>
      <c r="P27" s="34"/>
      <c r="Q27" s="34"/>
      <c r="R27" s="34"/>
    </row>
    <row r="28" spans="1:18" ht="12.75">
      <c r="A28" s="47">
        <f t="shared" si="10"/>
        <v>39507</v>
      </c>
      <c r="B28" s="48">
        <f t="shared" si="10"/>
        <v>39691</v>
      </c>
      <c r="C28" s="49">
        <f t="shared" si="11"/>
        <v>182</v>
      </c>
      <c r="D28" s="49">
        <f t="shared" si="2"/>
        <v>181</v>
      </c>
      <c r="E28" s="50">
        <f t="shared" si="3"/>
        <v>180</v>
      </c>
      <c r="F28" s="51">
        <f t="shared" si="4"/>
        <v>184</v>
      </c>
      <c r="G28" s="32"/>
      <c r="H28" s="60">
        <f t="shared" si="5"/>
        <v>0.5055555555555555</v>
      </c>
      <c r="I28" s="61">
        <f t="shared" si="6"/>
        <v>0.5027777777777778</v>
      </c>
      <c r="J28" s="61">
        <f t="shared" si="7"/>
        <v>0.5</v>
      </c>
      <c r="K28" s="62">
        <f t="shared" si="8"/>
        <v>0.5111111111111111</v>
      </c>
      <c r="L28" s="33"/>
      <c r="M28" s="33"/>
      <c r="N28" s="33"/>
      <c r="O28" s="34"/>
      <c r="P28" s="34"/>
      <c r="Q28" s="34"/>
      <c r="R28" s="34"/>
    </row>
    <row r="29" spans="1:18" ht="12.75">
      <c r="A29" s="47">
        <f t="shared" si="10"/>
        <v>39691</v>
      </c>
      <c r="B29" s="48">
        <f t="shared" si="10"/>
        <v>39872</v>
      </c>
      <c r="C29" s="49">
        <f t="shared" si="11"/>
        <v>178</v>
      </c>
      <c r="D29" s="49">
        <f t="shared" si="2"/>
        <v>178</v>
      </c>
      <c r="E29" s="50">
        <f t="shared" si="3"/>
        <v>178</v>
      </c>
      <c r="F29" s="51">
        <f t="shared" si="4"/>
        <v>181</v>
      </c>
      <c r="G29" s="32"/>
      <c r="H29" s="60">
        <f t="shared" si="5"/>
        <v>0.49444444444444446</v>
      </c>
      <c r="I29" s="61">
        <f t="shared" si="6"/>
        <v>0.49444444444444446</v>
      </c>
      <c r="J29" s="61">
        <f t="shared" si="7"/>
        <v>0.49444444444444446</v>
      </c>
      <c r="K29" s="62">
        <f t="shared" si="8"/>
        <v>0.5027777777777778</v>
      </c>
      <c r="L29" s="33"/>
      <c r="M29" s="33"/>
      <c r="N29" s="33"/>
      <c r="O29" s="34"/>
      <c r="P29" s="34"/>
      <c r="Q29" s="34"/>
      <c r="R29" s="34"/>
    </row>
    <row r="30" spans="1:18" ht="12.75">
      <c r="A30" s="48">
        <f t="shared" si="10"/>
        <v>39872</v>
      </c>
      <c r="B30" s="48">
        <f t="shared" si="10"/>
        <v>40056</v>
      </c>
      <c r="C30" s="52">
        <f t="shared" si="11"/>
        <v>183</v>
      </c>
      <c r="D30" s="52">
        <f t="shared" si="2"/>
        <v>182</v>
      </c>
      <c r="E30" s="53">
        <f t="shared" si="3"/>
        <v>180</v>
      </c>
      <c r="F30" s="54">
        <f t="shared" si="4"/>
        <v>184</v>
      </c>
      <c r="G30" s="32"/>
      <c r="H30" s="63">
        <f>C30/360</f>
        <v>0.5083333333333333</v>
      </c>
      <c r="I30" s="64">
        <f t="shared" si="6"/>
        <v>0.5055555555555555</v>
      </c>
      <c r="J30" s="64">
        <f t="shared" si="7"/>
        <v>0.5</v>
      </c>
      <c r="K30" s="65">
        <f t="shared" si="8"/>
        <v>0.5111111111111111</v>
      </c>
      <c r="L30" s="33"/>
      <c r="M30" s="33"/>
      <c r="N30" s="33"/>
      <c r="O30" s="34"/>
      <c r="P30" s="34"/>
      <c r="Q30" s="34"/>
      <c r="R30" s="34"/>
    </row>
    <row r="31" spans="1:19" ht="12.75">
      <c r="A31" s="55" t="s">
        <v>15</v>
      </c>
      <c r="B31" s="56">
        <f>B59</f>
        <v>39872</v>
      </c>
      <c r="M31" s="35"/>
      <c r="N31" s="35"/>
      <c r="O31" s="35"/>
      <c r="P31" s="34"/>
      <c r="Q31" s="34"/>
      <c r="R31" s="34"/>
      <c r="S31" s="34"/>
    </row>
    <row r="32" spans="1:19" ht="12.75">
      <c r="A32" s="36"/>
      <c r="B32" s="37"/>
      <c r="M32" s="35"/>
      <c r="N32" s="35"/>
      <c r="O32" s="35"/>
      <c r="P32" s="34"/>
      <c r="Q32" s="34"/>
      <c r="R32" s="34"/>
      <c r="S32" s="34"/>
    </row>
    <row r="33" spans="1:19" ht="15.75">
      <c r="A33" s="91" t="s">
        <v>25</v>
      </c>
      <c r="M33" s="35"/>
      <c r="N33" s="35"/>
      <c r="O33" s="35"/>
      <c r="P33" s="34"/>
      <c r="Q33" s="34"/>
      <c r="R33" s="34"/>
      <c r="S33" s="34"/>
    </row>
    <row r="34" spans="14:18" ht="9" customHeight="1">
      <c r="N34" s="34"/>
      <c r="O34" s="34"/>
      <c r="P34" s="34"/>
      <c r="Q34" s="34"/>
      <c r="R34" s="34"/>
    </row>
    <row r="35" spans="1:20" ht="12.75">
      <c r="A35" s="158" t="s">
        <v>12</v>
      </c>
      <c r="B35" s="159"/>
      <c r="C35" s="66"/>
      <c r="D35" s="67" t="s">
        <v>36</v>
      </c>
      <c r="E35" s="68"/>
      <c r="F35" s="66"/>
      <c r="G35" s="67" t="s">
        <v>26</v>
      </c>
      <c r="H35" s="68"/>
      <c r="I35" s="66"/>
      <c r="J35" s="67" t="s">
        <v>29</v>
      </c>
      <c r="K35" s="68"/>
      <c r="L35" s="69" t="s">
        <v>50</v>
      </c>
      <c r="N35" s="34"/>
      <c r="O35" s="34"/>
      <c r="P35" s="34"/>
      <c r="Q35" s="34"/>
      <c r="R35" s="34"/>
      <c r="S35" s="34"/>
      <c r="T35" s="34"/>
    </row>
    <row r="36" spans="1:20" ht="12.75">
      <c r="A36" s="70" t="s">
        <v>13</v>
      </c>
      <c r="B36" s="71" t="s">
        <v>14</v>
      </c>
      <c r="C36" s="72" t="s">
        <v>46</v>
      </c>
      <c r="D36" s="72" t="s">
        <v>47</v>
      </c>
      <c r="E36" s="72" t="s">
        <v>48</v>
      </c>
      <c r="F36" s="72" t="s">
        <v>46</v>
      </c>
      <c r="G36" s="72" t="s">
        <v>47</v>
      </c>
      <c r="H36" s="72" t="s">
        <v>48</v>
      </c>
      <c r="I36" s="72" t="s">
        <v>46</v>
      </c>
      <c r="J36" s="72" t="s">
        <v>47</v>
      </c>
      <c r="K36" s="72" t="s">
        <v>48</v>
      </c>
      <c r="L36" s="73" t="s">
        <v>48</v>
      </c>
      <c r="N36" s="34"/>
      <c r="O36" s="34"/>
      <c r="P36" s="34"/>
      <c r="Q36" s="34"/>
      <c r="R36" s="34"/>
      <c r="S36" s="34"/>
      <c r="T36" s="34"/>
    </row>
    <row r="37" spans="1:20" ht="12.75">
      <c r="A37" s="83">
        <v>39097</v>
      </c>
      <c r="B37" s="84">
        <v>39112</v>
      </c>
      <c r="C37" s="74">
        <f aca="true" t="shared" si="12" ref="C37:C52">IF(DAY(A37)=31,30,DAY(A37))</f>
        <v>15</v>
      </c>
      <c r="D37" s="75">
        <f>IF(AND(DAY(B37)=31,(OR(DAY(A37)=31,DAY(A37)=30))),30,MIN(DAY(B37),31))</f>
        <v>30</v>
      </c>
      <c r="E37" s="76">
        <f>(YEAR(B37)-YEAR(A37))*360+(MONTH(B37)-MONTH(A37))*30+(D37-C37)</f>
        <v>15</v>
      </c>
      <c r="F37" s="76">
        <f aca="true" t="shared" si="13" ref="F37:F58">IF(DAY(A37)=31,30,DAY(A37))</f>
        <v>15</v>
      </c>
      <c r="G37" s="51">
        <f aca="true" t="shared" si="14" ref="G37:G58">IF(DAY(B37)=31,30,DAY(B37))</f>
        <v>30</v>
      </c>
      <c r="H37" s="76">
        <f aca="true" t="shared" si="15" ref="H37:H58">((YEAR(B37)-YEAR(A37))*360+((MONTH(B37)-MONTH(A37))*30+(G37-F37)))</f>
        <v>15</v>
      </c>
      <c r="I37" s="76">
        <f>IF($A37=EOMONTH($A37,0),30,DAY($A37))</f>
        <v>15</v>
      </c>
      <c r="J37" s="51">
        <f>IF(AND($B37=$B$59,MONTH($B$59)=2,$B37=EOMONTH($B37,0)),DAY($B37),IF($B37=EOMONTH($B37,0),30,DAY($B37)))</f>
        <v>30</v>
      </c>
      <c r="K37" s="77">
        <f>((YEAR($B37)-YEAR($A37))*360+((MONTH($B37)-MONTH($A37))*30+($J37-$I37)))</f>
        <v>15</v>
      </c>
      <c r="L37" s="46">
        <f>B37-A37</f>
        <v>15</v>
      </c>
      <c r="N37" s="34"/>
      <c r="O37" s="34"/>
      <c r="P37" s="34"/>
      <c r="Q37" s="34"/>
      <c r="R37" s="34"/>
      <c r="S37" s="34"/>
      <c r="T37" s="34"/>
    </row>
    <row r="38" spans="1:20" ht="12.75">
      <c r="A38" s="85">
        <v>39097</v>
      </c>
      <c r="B38" s="86">
        <v>39128</v>
      </c>
      <c r="C38" s="74">
        <f t="shared" si="12"/>
        <v>15</v>
      </c>
      <c r="D38" s="75">
        <f aca="true" t="shared" si="16" ref="D38:D58">IF(AND(DAY(B38)=31,(OR(DAY(A38)=31,DAY(A38)=30))),30,MIN(DAY(B38),31))</f>
        <v>15</v>
      </c>
      <c r="E38" s="77">
        <f aca="true" t="shared" si="17" ref="E38:E52">((YEAR(B38)-YEAR(A38))*360+((MONTH(B38)-MONTH(A38))*30+(D38-C38)))</f>
        <v>30</v>
      </c>
      <c r="F38" s="76">
        <f t="shared" si="13"/>
        <v>15</v>
      </c>
      <c r="G38" s="51">
        <f t="shared" si="14"/>
        <v>15</v>
      </c>
      <c r="H38" s="76">
        <f t="shared" si="15"/>
        <v>30</v>
      </c>
      <c r="I38" s="76">
        <f>IF($A38=EOMONTH($A38,0),30,DAY($A38))</f>
        <v>15</v>
      </c>
      <c r="J38" s="51">
        <f>IF(AND($B38=$B$59,MONTH($B$59)=2,$B38=EOMONTH($B38,0)),DAY($B38),IF($B38=EOMONTH($B38,0),30,DAY($B38)))</f>
        <v>15</v>
      </c>
      <c r="K38" s="77">
        <f aca="true" t="shared" si="18" ref="K38:K58">((YEAR($B38)-YEAR($A38))*360+((MONTH($B38)-MONTH($A38))*30+($J38-$I38)))</f>
        <v>30</v>
      </c>
      <c r="L38" s="51">
        <f aca="true" t="shared" si="19" ref="L38:L58">B38-A38</f>
        <v>31</v>
      </c>
      <c r="N38" s="34"/>
      <c r="O38" s="34"/>
      <c r="P38" s="34"/>
      <c r="Q38" s="34"/>
      <c r="R38" s="34"/>
      <c r="S38" s="34"/>
      <c r="T38" s="34"/>
    </row>
    <row r="39" spans="1:20" ht="12.75">
      <c r="A39" s="85">
        <v>39097</v>
      </c>
      <c r="B39" s="86">
        <v>39278</v>
      </c>
      <c r="C39" s="74">
        <f t="shared" si="12"/>
        <v>15</v>
      </c>
      <c r="D39" s="75">
        <f t="shared" si="16"/>
        <v>15</v>
      </c>
      <c r="E39" s="77">
        <f>((YEAR(B39)-YEAR(A39))*360+((MONTH(B39)-MONTH(A39))*30+(D39-C39)))</f>
        <v>180</v>
      </c>
      <c r="F39" s="76">
        <f t="shared" si="13"/>
        <v>15</v>
      </c>
      <c r="G39" s="51">
        <f t="shared" si="14"/>
        <v>15</v>
      </c>
      <c r="H39" s="76">
        <f t="shared" si="15"/>
        <v>180</v>
      </c>
      <c r="I39" s="76">
        <f>IF($A39=EOMONTH($A39,0),30,DAY($A39))</f>
        <v>15</v>
      </c>
      <c r="J39" s="51">
        <f>IF(AND($B39=$B$59,MONTH($B$59)=2,$B39=EOMONTH($B39,0)),DAY($B39),IF($B39=EOMONTH($B39,0),30,DAY($B39)))</f>
        <v>15</v>
      </c>
      <c r="K39" s="77">
        <f t="shared" si="18"/>
        <v>180</v>
      </c>
      <c r="L39" s="51">
        <f t="shared" si="19"/>
        <v>181</v>
      </c>
      <c r="N39" s="34"/>
      <c r="O39" s="34"/>
      <c r="P39" s="34"/>
      <c r="Q39" s="34"/>
      <c r="R39" s="34"/>
      <c r="S39" s="34"/>
      <c r="T39" s="34"/>
    </row>
    <row r="40" spans="1:20" ht="12.75">
      <c r="A40" s="85">
        <v>39355</v>
      </c>
      <c r="B40" s="86">
        <v>39538</v>
      </c>
      <c r="C40" s="74">
        <f t="shared" si="12"/>
        <v>30</v>
      </c>
      <c r="D40" s="75">
        <f t="shared" si="16"/>
        <v>30</v>
      </c>
      <c r="E40" s="77">
        <f t="shared" si="17"/>
        <v>180</v>
      </c>
      <c r="F40" s="76">
        <f t="shared" si="13"/>
        <v>30</v>
      </c>
      <c r="G40" s="51">
        <f t="shared" si="14"/>
        <v>30</v>
      </c>
      <c r="H40" s="76">
        <f t="shared" si="15"/>
        <v>180</v>
      </c>
      <c r="I40" s="76">
        <f>IF($A40=EOMONTH($A40,0),30,DAY($A40))</f>
        <v>30</v>
      </c>
      <c r="J40" s="51">
        <f>IF(AND($B40=$B$59,MONTH($B$59)=2,$B40=EOMONTH($B40,0)),DAY($B40),IF($B40=EOMONTH($B40,0),30,DAY($B40)))</f>
        <v>30</v>
      </c>
      <c r="K40" s="77">
        <f t="shared" si="18"/>
        <v>180</v>
      </c>
      <c r="L40" s="51">
        <f t="shared" si="19"/>
        <v>183</v>
      </c>
      <c r="N40" s="34"/>
      <c r="O40" s="34"/>
      <c r="P40" s="34"/>
      <c r="Q40" s="34"/>
      <c r="R40" s="34"/>
      <c r="S40" s="34"/>
      <c r="T40" s="34"/>
    </row>
    <row r="41" spans="1:20" ht="12.75">
      <c r="A41" s="85">
        <v>39355</v>
      </c>
      <c r="B41" s="86">
        <v>39386</v>
      </c>
      <c r="C41" s="74">
        <f t="shared" si="12"/>
        <v>30</v>
      </c>
      <c r="D41" s="75">
        <f t="shared" si="16"/>
        <v>30</v>
      </c>
      <c r="E41" s="77">
        <f t="shared" si="17"/>
        <v>30</v>
      </c>
      <c r="F41" s="76">
        <f t="shared" si="13"/>
        <v>30</v>
      </c>
      <c r="G41" s="51">
        <f t="shared" si="14"/>
        <v>30</v>
      </c>
      <c r="H41" s="76">
        <f t="shared" si="15"/>
        <v>30</v>
      </c>
      <c r="I41" s="76">
        <f>IF($A41=EOMONTH($A41,0),30,DAY($A41))</f>
        <v>30</v>
      </c>
      <c r="J41" s="51">
        <f>IF(AND($B41=$B$59,MONTH($B$59)=2,$B41=EOMONTH($B41,0)),DAY($B41),IF($B41=EOMONTH($B41,0),30,DAY($B41)))</f>
        <v>30</v>
      </c>
      <c r="K41" s="77">
        <f t="shared" si="18"/>
        <v>30</v>
      </c>
      <c r="L41" s="51">
        <f t="shared" si="19"/>
        <v>31</v>
      </c>
      <c r="N41" s="34"/>
      <c r="O41" s="34"/>
      <c r="P41" s="34"/>
      <c r="Q41" s="34"/>
      <c r="R41" s="34"/>
      <c r="S41" s="34"/>
      <c r="T41" s="34"/>
    </row>
    <row r="42" spans="1:20" ht="12.75">
      <c r="A42" s="90">
        <v>39355</v>
      </c>
      <c r="B42" s="85">
        <v>39721</v>
      </c>
      <c r="C42" s="74">
        <f t="shared" si="12"/>
        <v>30</v>
      </c>
      <c r="D42" s="75">
        <f t="shared" si="16"/>
        <v>30</v>
      </c>
      <c r="E42" s="77">
        <f t="shared" si="17"/>
        <v>360</v>
      </c>
      <c r="F42" s="76">
        <f t="shared" si="13"/>
        <v>30</v>
      </c>
      <c r="G42" s="51">
        <f t="shared" si="14"/>
        <v>30</v>
      </c>
      <c r="H42" s="76">
        <f t="shared" si="15"/>
        <v>360</v>
      </c>
      <c r="I42" s="76">
        <f>IF($A42=EOMONTH($A42,0),30,DAY($A42))</f>
        <v>30</v>
      </c>
      <c r="J42" s="51">
        <f>IF(AND($B42=$B$59,MONTH($B$59)=2,$B42=EOMONTH($B42,0)),DAY($B42),IF($B42=EOMONTH($B42,0),30,DAY($B42)))</f>
        <v>30</v>
      </c>
      <c r="K42" s="77">
        <f t="shared" si="18"/>
        <v>360</v>
      </c>
      <c r="L42" s="51">
        <f t="shared" si="19"/>
        <v>366</v>
      </c>
      <c r="N42" s="34"/>
      <c r="O42" s="34"/>
      <c r="P42" s="34"/>
      <c r="Q42" s="34"/>
      <c r="R42" s="34"/>
      <c r="S42" s="34"/>
      <c r="T42" s="34"/>
    </row>
    <row r="43" spans="1:20" ht="12.75">
      <c r="A43" s="90">
        <v>39097</v>
      </c>
      <c r="B43" s="85">
        <v>39113</v>
      </c>
      <c r="C43" s="74">
        <f>IF(DAY(A43)=31,30,DAY(A43))</f>
        <v>15</v>
      </c>
      <c r="D43" s="75">
        <f>IF(AND(DAY(B43)=31,(OR(DAY(A43)=31,DAY(A43)=30))),30,MIN(DAY(B43),31))</f>
        <v>31</v>
      </c>
      <c r="E43" s="77">
        <f>((YEAR(B43)-YEAR(A43))*360+((MONTH(B43)-MONTH(A43))*30+(D43-C43)))</f>
        <v>16</v>
      </c>
      <c r="F43" s="76">
        <f>IF(DAY(A43)=31,30,DAY(A43))</f>
        <v>15</v>
      </c>
      <c r="G43" s="51">
        <f>IF(DAY(B43)=31,30,DAY(B43))</f>
        <v>30</v>
      </c>
      <c r="H43" s="76">
        <f>((YEAR(B43)-YEAR(A43))*360+((MONTH(B43)-MONTH(A43))*30+(G43-F43)))</f>
        <v>15</v>
      </c>
      <c r="I43" s="76">
        <f>IF($A43=EOMONTH($A43,0),30,DAY($A43))</f>
        <v>15</v>
      </c>
      <c r="J43" s="51">
        <f>IF(AND($B43=$B$59,MONTH($B$59)=2,$B43=EOMONTH($B43,0)),DAY($B43),IF($B43=EOMONTH($B43,0),30,DAY($B43)))</f>
        <v>30</v>
      </c>
      <c r="K43" s="77">
        <f t="shared" si="18"/>
        <v>15</v>
      </c>
      <c r="L43" s="51">
        <f>B43-A43</f>
        <v>16</v>
      </c>
      <c r="N43" s="34"/>
      <c r="O43" s="34"/>
      <c r="P43" s="34"/>
      <c r="Q43" s="34"/>
      <c r="R43" s="34"/>
      <c r="S43" s="34"/>
      <c r="T43" s="34"/>
    </row>
    <row r="44" spans="1:20" ht="12.75">
      <c r="A44" s="85">
        <v>39113</v>
      </c>
      <c r="B44" s="86">
        <v>39141</v>
      </c>
      <c r="C44" s="74">
        <f t="shared" si="12"/>
        <v>30</v>
      </c>
      <c r="D44" s="75">
        <f t="shared" si="16"/>
        <v>28</v>
      </c>
      <c r="E44" s="77">
        <f t="shared" si="17"/>
        <v>28</v>
      </c>
      <c r="F44" s="76">
        <f t="shared" si="13"/>
        <v>30</v>
      </c>
      <c r="G44" s="51">
        <f t="shared" si="14"/>
        <v>28</v>
      </c>
      <c r="H44" s="76">
        <f t="shared" si="15"/>
        <v>28</v>
      </c>
      <c r="I44" s="76">
        <f>IF($A44=EOMONTH($A44,0),30,DAY($A44))</f>
        <v>30</v>
      </c>
      <c r="J44" s="51">
        <f>IF(AND($B44=$B$59,MONTH($B$59)=2,$B44=EOMONTH($B44,0)),DAY($B44),IF($B44=EOMONTH($B44,0),30,DAY($B44)))</f>
        <v>30</v>
      </c>
      <c r="K44" s="77">
        <f t="shared" si="18"/>
        <v>30</v>
      </c>
      <c r="L44" s="51">
        <f t="shared" si="19"/>
        <v>28</v>
      </c>
      <c r="N44" s="34"/>
      <c r="O44" s="34"/>
      <c r="P44" s="34"/>
      <c r="Q44" s="34"/>
      <c r="R44" s="34"/>
      <c r="S44" s="34"/>
      <c r="T44" s="34"/>
    </row>
    <row r="45" spans="1:20" ht="12.75">
      <c r="A45" s="85">
        <v>39141</v>
      </c>
      <c r="B45" s="86">
        <v>39172</v>
      </c>
      <c r="C45" s="74">
        <f t="shared" si="12"/>
        <v>28</v>
      </c>
      <c r="D45" s="75">
        <f t="shared" si="16"/>
        <v>31</v>
      </c>
      <c r="E45" s="77">
        <f t="shared" si="17"/>
        <v>33</v>
      </c>
      <c r="F45" s="76">
        <f t="shared" si="13"/>
        <v>28</v>
      </c>
      <c r="G45" s="51">
        <f t="shared" si="14"/>
        <v>30</v>
      </c>
      <c r="H45" s="76">
        <f t="shared" si="15"/>
        <v>32</v>
      </c>
      <c r="I45" s="76">
        <f>IF($A45=EOMONTH($A45,0),30,DAY($A45))</f>
        <v>30</v>
      </c>
      <c r="J45" s="51">
        <f>IF(AND($B45=$B$59,MONTH($B$59)=2,$B45=EOMONTH($B45,0)),DAY($B45),IF($B45=EOMONTH($B45,0),30,DAY($B45)))</f>
        <v>30</v>
      </c>
      <c r="K45" s="77">
        <f t="shared" si="18"/>
        <v>30</v>
      </c>
      <c r="L45" s="51">
        <f t="shared" si="19"/>
        <v>31</v>
      </c>
      <c r="N45" s="34"/>
      <c r="O45" s="34"/>
      <c r="P45" s="34"/>
      <c r="Q45" s="34"/>
      <c r="R45" s="34"/>
      <c r="S45" s="34"/>
      <c r="T45" s="34"/>
    </row>
    <row r="46" spans="1:20" ht="12.75">
      <c r="A46" s="85">
        <v>38960</v>
      </c>
      <c r="B46" s="86">
        <v>39141</v>
      </c>
      <c r="C46" s="74">
        <f t="shared" si="12"/>
        <v>30</v>
      </c>
      <c r="D46" s="75">
        <f t="shared" si="16"/>
        <v>28</v>
      </c>
      <c r="E46" s="77">
        <f t="shared" si="17"/>
        <v>178</v>
      </c>
      <c r="F46" s="76">
        <f t="shared" si="13"/>
        <v>30</v>
      </c>
      <c r="G46" s="51">
        <f t="shared" si="14"/>
        <v>28</v>
      </c>
      <c r="H46" s="76">
        <f t="shared" si="15"/>
        <v>178</v>
      </c>
      <c r="I46" s="76">
        <f>IF($A46=EOMONTH($A46,0),30,DAY($A46))</f>
        <v>30</v>
      </c>
      <c r="J46" s="51">
        <f>IF(AND($B46=$B$59,MONTH($B$59)=2,$B46=EOMONTH($B46,0)),DAY($B46),IF($B46=EOMONTH($B46,0),30,DAY($B46)))</f>
        <v>30</v>
      </c>
      <c r="K46" s="77">
        <f t="shared" si="18"/>
        <v>180</v>
      </c>
      <c r="L46" s="51">
        <f t="shared" si="19"/>
        <v>181</v>
      </c>
      <c r="N46" s="34"/>
      <c r="O46" s="34"/>
      <c r="P46" s="34"/>
      <c r="Q46" s="34"/>
      <c r="R46" s="34"/>
      <c r="S46" s="34"/>
      <c r="T46" s="34"/>
    </row>
    <row r="47" spans="1:20" ht="12.75">
      <c r="A47" s="85">
        <v>39141</v>
      </c>
      <c r="B47" s="86">
        <v>39325</v>
      </c>
      <c r="C47" s="74">
        <f>IF(DAY(A47)=31,30,DAY(A47))</f>
        <v>28</v>
      </c>
      <c r="D47" s="75">
        <f>IF(AND(DAY(B47)=31,(OR(DAY(A47)=31,DAY(A47)=30))),30,MIN(DAY(B47),31))</f>
        <v>31</v>
      </c>
      <c r="E47" s="77">
        <f>((YEAR(B47)-YEAR(A47))*360+((MONTH(B47)-MONTH(A47))*30+(D47-C47)))</f>
        <v>183</v>
      </c>
      <c r="F47" s="76">
        <f>IF(DAY(A47)=31,30,DAY(A47))</f>
        <v>28</v>
      </c>
      <c r="G47" s="51">
        <f>IF(DAY(B47)=31,30,DAY(B47))</f>
        <v>30</v>
      </c>
      <c r="H47" s="76">
        <f>((YEAR(B47)-YEAR(A47))*360+((MONTH(B47)-MONTH(A47))*30+(G47-F47)))</f>
        <v>182</v>
      </c>
      <c r="I47" s="76">
        <f>IF($A47=EOMONTH($A47,0),30,DAY($A47))</f>
        <v>30</v>
      </c>
      <c r="J47" s="51">
        <f>IF(AND($B47=$B$59,MONTH($B$59)=2,$B47=EOMONTH($B47,0)),DAY($B47),IF($B47=EOMONTH($B47,0),30,DAY($B47)))</f>
        <v>30</v>
      </c>
      <c r="K47" s="77">
        <f>((YEAR($B47)-YEAR($A47))*360+((MONTH($B47)-MONTH($A47))*30+($J47-$I47)))</f>
        <v>180</v>
      </c>
      <c r="L47" s="51">
        <f t="shared" si="19"/>
        <v>184</v>
      </c>
      <c r="N47" s="34"/>
      <c r="O47" s="34"/>
      <c r="P47" s="34"/>
      <c r="Q47" s="34"/>
      <c r="R47" s="34"/>
      <c r="S47" s="34"/>
      <c r="T47" s="34"/>
    </row>
    <row r="48" spans="1:20" ht="12.75">
      <c r="A48" s="85">
        <v>39127</v>
      </c>
      <c r="B48" s="86">
        <v>39141</v>
      </c>
      <c r="C48" s="74">
        <f t="shared" si="12"/>
        <v>14</v>
      </c>
      <c r="D48" s="75">
        <f t="shared" si="16"/>
        <v>28</v>
      </c>
      <c r="E48" s="77">
        <f t="shared" si="17"/>
        <v>14</v>
      </c>
      <c r="F48" s="76">
        <f t="shared" si="13"/>
        <v>14</v>
      </c>
      <c r="G48" s="51">
        <f t="shared" si="14"/>
        <v>28</v>
      </c>
      <c r="H48" s="76">
        <f t="shared" si="15"/>
        <v>14</v>
      </c>
      <c r="I48" s="76">
        <f>IF($A48=EOMONTH($A48,0),30,DAY($A48))</f>
        <v>14</v>
      </c>
      <c r="J48" s="51">
        <f>IF(AND($B48=$B$59,MONTH($B$59)=2,$B48=EOMONTH($B48,0)),DAY($B48),IF($B48=EOMONTH($B48,0),30,DAY($B48)))</f>
        <v>30</v>
      </c>
      <c r="K48" s="77">
        <f t="shared" si="18"/>
        <v>16</v>
      </c>
      <c r="L48" s="51">
        <f t="shared" si="19"/>
        <v>14</v>
      </c>
      <c r="N48" s="34"/>
      <c r="O48" s="34"/>
      <c r="P48" s="34"/>
      <c r="Q48" s="34"/>
      <c r="R48" s="34"/>
      <c r="S48" s="34"/>
      <c r="T48" s="34"/>
    </row>
    <row r="49" spans="1:20" ht="12.75">
      <c r="A49" s="85">
        <v>39139</v>
      </c>
      <c r="B49" s="86">
        <v>39507</v>
      </c>
      <c r="C49" s="74">
        <f t="shared" si="12"/>
        <v>26</v>
      </c>
      <c r="D49" s="75">
        <f t="shared" si="16"/>
        <v>29</v>
      </c>
      <c r="E49" s="77">
        <f t="shared" si="17"/>
        <v>363</v>
      </c>
      <c r="F49" s="76">
        <f t="shared" si="13"/>
        <v>26</v>
      </c>
      <c r="G49" s="51">
        <f t="shared" si="14"/>
        <v>29</v>
      </c>
      <c r="H49" s="76">
        <f t="shared" si="15"/>
        <v>363</v>
      </c>
      <c r="I49" s="76">
        <f>IF($A49=EOMONTH($A49,0),30,DAY($A49))</f>
        <v>26</v>
      </c>
      <c r="J49" s="51">
        <f>IF(AND($B49=$B$59,MONTH($B$59)=2,$B49=EOMONTH($B49,0)),DAY($B49),IF($B49=EOMONTH($B49,0),30,DAY($B49)))</f>
        <v>30</v>
      </c>
      <c r="K49" s="77">
        <f t="shared" si="18"/>
        <v>364</v>
      </c>
      <c r="L49" s="51">
        <f t="shared" si="19"/>
        <v>368</v>
      </c>
      <c r="N49" s="34"/>
      <c r="O49" s="34"/>
      <c r="P49" s="34"/>
      <c r="Q49" s="34"/>
      <c r="R49" s="34"/>
      <c r="S49" s="34"/>
      <c r="T49" s="34"/>
    </row>
    <row r="50" spans="1:20" ht="12.75">
      <c r="A50" s="85">
        <v>39507</v>
      </c>
      <c r="B50" s="86">
        <v>39872</v>
      </c>
      <c r="C50" s="74">
        <f t="shared" si="12"/>
        <v>29</v>
      </c>
      <c r="D50" s="75">
        <f t="shared" si="16"/>
        <v>28</v>
      </c>
      <c r="E50" s="77">
        <f t="shared" si="17"/>
        <v>359</v>
      </c>
      <c r="F50" s="76">
        <f t="shared" si="13"/>
        <v>29</v>
      </c>
      <c r="G50" s="51">
        <f t="shared" si="14"/>
        <v>28</v>
      </c>
      <c r="H50" s="76">
        <f t="shared" si="15"/>
        <v>359</v>
      </c>
      <c r="I50" s="76">
        <f>IF($A50=EOMONTH($A50,0),30,DAY($A50))</f>
        <v>30</v>
      </c>
      <c r="J50" s="51">
        <f>IF(AND($B50=$B$59,MONTH($B$59)=2,$B50=EOMONTH($B50,0)),DAY($B50),IF($B50=EOMONTH($B50,0),30,DAY($B50)))</f>
        <v>28</v>
      </c>
      <c r="K50" s="77">
        <f t="shared" si="18"/>
        <v>358</v>
      </c>
      <c r="L50" s="51">
        <f t="shared" si="19"/>
        <v>365</v>
      </c>
      <c r="N50" s="34"/>
      <c r="O50" s="34"/>
      <c r="P50" s="34"/>
      <c r="Q50" s="34"/>
      <c r="R50" s="34"/>
      <c r="S50" s="34"/>
      <c r="T50" s="34"/>
    </row>
    <row r="51" spans="1:20" ht="12.75">
      <c r="A51" s="85">
        <v>39507</v>
      </c>
      <c r="B51" s="86">
        <v>39537</v>
      </c>
      <c r="C51" s="74">
        <f t="shared" si="12"/>
        <v>29</v>
      </c>
      <c r="D51" s="75">
        <f t="shared" si="16"/>
        <v>30</v>
      </c>
      <c r="E51" s="77">
        <f t="shared" si="17"/>
        <v>31</v>
      </c>
      <c r="F51" s="76">
        <f t="shared" si="13"/>
        <v>29</v>
      </c>
      <c r="G51" s="51">
        <f t="shared" si="14"/>
        <v>30</v>
      </c>
      <c r="H51" s="76">
        <f t="shared" si="15"/>
        <v>31</v>
      </c>
      <c r="I51" s="76">
        <f>IF($A51=EOMONTH($A51,0),30,DAY($A51))</f>
        <v>30</v>
      </c>
      <c r="J51" s="51">
        <f>IF(AND($B51=$B$59,MONTH($B$59)=2,$B51=EOMONTH($B51,0)),DAY($B51),IF($B51=EOMONTH($B51,0),30,DAY($B51)))</f>
        <v>30</v>
      </c>
      <c r="K51" s="77">
        <f t="shared" si="18"/>
        <v>30</v>
      </c>
      <c r="L51" s="51">
        <f t="shared" si="19"/>
        <v>30</v>
      </c>
      <c r="N51" s="34"/>
      <c r="O51" s="34"/>
      <c r="P51" s="34"/>
      <c r="Q51" s="34"/>
      <c r="R51" s="34"/>
      <c r="S51" s="34"/>
      <c r="T51" s="34"/>
    </row>
    <row r="52" spans="1:20" ht="12.75">
      <c r="A52" s="85">
        <v>39507</v>
      </c>
      <c r="B52" s="86">
        <v>39538</v>
      </c>
      <c r="C52" s="49">
        <f t="shared" si="12"/>
        <v>29</v>
      </c>
      <c r="D52" s="75">
        <f t="shared" si="16"/>
        <v>31</v>
      </c>
      <c r="E52" s="51">
        <f t="shared" si="17"/>
        <v>32</v>
      </c>
      <c r="F52" s="51">
        <f t="shared" si="13"/>
        <v>29</v>
      </c>
      <c r="G52" s="51">
        <f t="shared" si="14"/>
        <v>30</v>
      </c>
      <c r="H52" s="51">
        <f t="shared" si="15"/>
        <v>31</v>
      </c>
      <c r="I52" s="76">
        <f>IF($A52=EOMONTH($A52,0),30,DAY($A52))</f>
        <v>30</v>
      </c>
      <c r="J52" s="51">
        <f>IF(AND($B52=$B$59,MONTH($B$59)=2,$B52=EOMONTH($B52,0)),DAY($B52),IF($B52=EOMONTH($B52,0),30,DAY($B52)))</f>
        <v>30</v>
      </c>
      <c r="K52" s="77">
        <f t="shared" si="18"/>
        <v>30</v>
      </c>
      <c r="L52" s="51">
        <f t="shared" si="19"/>
        <v>31</v>
      </c>
      <c r="N52" s="34"/>
      <c r="O52" s="34"/>
      <c r="P52" s="34"/>
      <c r="Q52" s="34"/>
      <c r="R52" s="34"/>
      <c r="S52" s="34"/>
      <c r="T52" s="34"/>
    </row>
    <row r="53" spans="1:20" ht="12.75">
      <c r="A53" s="85">
        <v>39141</v>
      </c>
      <c r="B53" s="86">
        <v>39146</v>
      </c>
      <c r="C53" s="49">
        <f aca="true" t="shared" si="20" ref="C53:C58">IF(DAY(A53)=31,30,DAY(A53))</f>
        <v>28</v>
      </c>
      <c r="D53" s="75">
        <f t="shared" si="16"/>
        <v>5</v>
      </c>
      <c r="E53" s="51">
        <f aca="true" t="shared" si="21" ref="E53:E58">((YEAR(B53)-YEAR(A53))*360+((MONTH(B53)-MONTH(A53))*30+(D53-C53)))</f>
        <v>7</v>
      </c>
      <c r="F53" s="51">
        <f t="shared" si="13"/>
        <v>28</v>
      </c>
      <c r="G53" s="51">
        <f t="shared" si="14"/>
        <v>5</v>
      </c>
      <c r="H53" s="51">
        <f t="shared" si="15"/>
        <v>7</v>
      </c>
      <c r="I53" s="76">
        <f>IF($A53=EOMONTH($A53,0),30,DAY($A53))</f>
        <v>30</v>
      </c>
      <c r="J53" s="51">
        <f>IF(AND($B53=$B$59,MONTH($B$59)=2,$B53=EOMONTH($B53,0)),DAY($B53),IF($B53=EOMONTH($B53,0),30,DAY($B53)))</f>
        <v>5</v>
      </c>
      <c r="K53" s="77">
        <f t="shared" si="18"/>
        <v>5</v>
      </c>
      <c r="L53" s="51">
        <f t="shared" si="19"/>
        <v>5</v>
      </c>
      <c r="N53" s="34"/>
      <c r="O53" s="34"/>
      <c r="P53" s="34"/>
      <c r="Q53" s="34"/>
      <c r="R53" s="34"/>
      <c r="S53" s="34"/>
      <c r="T53" s="34"/>
    </row>
    <row r="54" spans="1:20" ht="12.75">
      <c r="A54" s="85">
        <v>39386</v>
      </c>
      <c r="B54" s="86">
        <v>39414</v>
      </c>
      <c r="C54" s="49">
        <f t="shared" si="20"/>
        <v>30</v>
      </c>
      <c r="D54" s="75">
        <f t="shared" si="16"/>
        <v>28</v>
      </c>
      <c r="E54" s="51">
        <f t="shared" si="21"/>
        <v>28</v>
      </c>
      <c r="F54" s="51">
        <f t="shared" si="13"/>
        <v>30</v>
      </c>
      <c r="G54" s="51">
        <f t="shared" si="14"/>
        <v>28</v>
      </c>
      <c r="H54" s="51">
        <f t="shared" si="15"/>
        <v>28</v>
      </c>
      <c r="I54" s="76">
        <f>IF($A54=EOMONTH($A54,0),30,DAY($A54))</f>
        <v>30</v>
      </c>
      <c r="J54" s="51">
        <f>IF(AND($B54=$B$59,MONTH($B$59)=2,$B54=EOMONTH($B54,0)),DAY($B54),IF($B54=EOMONTH($B54,0),30,DAY($B54)))</f>
        <v>28</v>
      </c>
      <c r="K54" s="77">
        <f t="shared" si="18"/>
        <v>28</v>
      </c>
      <c r="L54" s="51">
        <f t="shared" si="19"/>
        <v>28</v>
      </c>
      <c r="N54" s="34"/>
      <c r="O54" s="34"/>
      <c r="P54" s="34"/>
      <c r="Q54" s="34"/>
      <c r="R54" s="34"/>
      <c r="S54" s="34"/>
      <c r="T54" s="34"/>
    </row>
    <row r="55" spans="1:20" ht="12.75">
      <c r="A55" s="85">
        <v>39325</v>
      </c>
      <c r="B55" s="86">
        <v>39507</v>
      </c>
      <c r="C55" s="49">
        <f t="shared" si="20"/>
        <v>30</v>
      </c>
      <c r="D55" s="75">
        <f t="shared" si="16"/>
        <v>29</v>
      </c>
      <c r="E55" s="51">
        <f t="shared" si="21"/>
        <v>179</v>
      </c>
      <c r="F55" s="51">
        <f t="shared" si="13"/>
        <v>30</v>
      </c>
      <c r="G55" s="51">
        <f t="shared" si="14"/>
        <v>29</v>
      </c>
      <c r="H55" s="51">
        <f t="shared" si="15"/>
        <v>179</v>
      </c>
      <c r="I55" s="76">
        <f>IF($A55=EOMONTH($A55,0),30,DAY($A55))</f>
        <v>30</v>
      </c>
      <c r="J55" s="51">
        <f>IF(AND($B55=$B$59,MONTH($B$59)=2,$B55=EOMONTH($B55,0)),DAY($B55),IF($B55=EOMONTH($B55,0),30,DAY($B55)))</f>
        <v>30</v>
      </c>
      <c r="K55" s="77">
        <f t="shared" si="18"/>
        <v>180</v>
      </c>
      <c r="L55" s="51">
        <f t="shared" si="19"/>
        <v>182</v>
      </c>
      <c r="N55" s="34"/>
      <c r="O55" s="34"/>
      <c r="P55" s="34"/>
      <c r="Q55" s="34"/>
      <c r="R55" s="34"/>
      <c r="S55" s="34"/>
      <c r="T55" s="34"/>
    </row>
    <row r="56" spans="1:20" ht="12.75">
      <c r="A56" s="85">
        <v>39507</v>
      </c>
      <c r="B56" s="86">
        <v>39691</v>
      </c>
      <c r="C56" s="49">
        <f t="shared" si="20"/>
        <v>29</v>
      </c>
      <c r="D56" s="75">
        <f t="shared" si="16"/>
        <v>31</v>
      </c>
      <c r="E56" s="51">
        <f t="shared" si="21"/>
        <v>182</v>
      </c>
      <c r="F56" s="51">
        <f t="shared" si="13"/>
        <v>29</v>
      </c>
      <c r="G56" s="51">
        <f t="shared" si="14"/>
        <v>30</v>
      </c>
      <c r="H56" s="51">
        <f t="shared" si="15"/>
        <v>181</v>
      </c>
      <c r="I56" s="76">
        <f>IF($A56=EOMONTH($A56,0),30,DAY($A56))</f>
        <v>30</v>
      </c>
      <c r="J56" s="51">
        <f>IF(AND($B56=$B$59,MONTH($B$59)=2,$B56=EOMONTH($B56,0)),DAY($B56),IF($B56=EOMONTH($B56,0),30,DAY($B56)))</f>
        <v>30</v>
      </c>
      <c r="K56" s="77">
        <f t="shared" si="18"/>
        <v>180</v>
      </c>
      <c r="L56" s="51">
        <f t="shared" si="19"/>
        <v>184</v>
      </c>
      <c r="N56" s="34"/>
      <c r="O56" s="34"/>
      <c r="P56" s="34"/>
      <c r="Q56" s="34"/>
      <c r="R56" s="34"/>
      <c r="S56" s="34"/>
      <c r="T56" s="34"/>
    </row>
    <row r="57" spans="1:20" ht="12.75">
      <c r="A57" s="85">
        <v>39691</v>
      </c>
      <c r="B57" s="86">
        <v>39872</v>
      </c>
      <c r="C57" s="49">
        <f t="shared" si="20"/>
        <v>30</v>
      </c>
      <c r="D57" s="75">
        <f t="shared" si="16"/>
        <v>28</v>
      </c>
      <c r="E57" s="51">
        <f t="shared" si="21"/>
        <v>178</v>
      </c>
      <c r="F57" s="51">
        <f t="shared" si="13"/>
        <v>30</v>
      </c>
      <c r="G57" s="51">
        <f t="shared" si="14"/>
        <v>28</v>
      </c>
      <c r="H57" s="51">
        <f t="shared" si="15"/>
        <v>178</v>
      </c>
      <c r="I57" s="76">
        <f>IF($A57=EOMONTH($A57,0),30,DAY($A57))</f>
        <v>30</v>
      </c>
      <c r="J57" s="51">
        <f>IF(AND($B57=$B$59,MONTH($B$59)=2,$B57=EOMONTH($B57,0)),DAY($B57),IF($B57=EOMONTH($B57,0),30,DAY($B57)))</f>
        <v>28</v>
      </c>
      <c r="K57" s="77">
        <f t="shared" si="18"/>
        <v>178</v>
      </c>
      <c r="L57" s="51">
        <f t="shared" si="19"/>
        <v>181</v>
      </c>
      <c r="N57" s="34"/>
      <c r="O57" s="34"/>
      <c r="P57" s="34"/>
      <c r="Q57" s="34"/>
      <c r="R57" s="34"/>
      <c r="S57" s="34"/>
      <c r="T57" s="34"/>
    </row>
    <row r="58" spans="1:20" ht="12.75">
      <c r="A58" s="87">
        <v>39872</v>
      </c>
      <c r="B58" s="88">
        <v>40056</v>
      </c>
      <c r="C58" s="52">
        <f t="shared" si="20"/>
        <v>28</v>
      </c>
      <c r="D58" s="78">
        <f t="shared" si="16"/>
        <v>31</v>
      </c>
      <c r="E58" s="54">
        <f t="shared" si="21"/>
        <v>183</v>
      </c>
      <c r="F58" s="54">
        <f t="shared" si="13"/>
        <v>28</v>
      </c>
      <c r="G58" s="54">
        <f t="shared" si="14"/>
        <v>30</v>
      </c>
      <c r="H58" s="54">
        <f t="shared" si="15"/>
        <v>182</v>
      </c>
      <c r="I58" s="79">
        <f>IF($A58=EOMONTH($A58,0),30,DAY($A58))</f>
        <v>30</v>
      </c>
      <c r="J58" s="54">
        <f>IF(AND($B58=$B$59,MONTH($B$59)=2,$B58=EOMONTH($B58,0)),DAY($B58),IF($B58=EOMONTH($B58,0),30,DAY($B58)))</f>
        <v>30</v>
      </c>
      <c r="K58" s="80">
        <f t="shared" si="18"/>
        <v>180</v>
      </c>
      <c r="L58" s="54">
        <f t="shared" si="19"/>
        <v>184</v>
      </c>
      <c r="N58" s="34"/>
      <c r="O58" s="34"/>
      <c r="P58" s="34"/>
      <c r="Q58" s="34"/>
      <c r="R58" s="34"/>
      <c r="S58" s="34"/>
      <c r="T58" s="34"/>
    </row>
    <row r="59" spans="1:3" ht="12.75">
      <c r="A59" s="81" t="s">
        <v>15</v>
      </c>
      <c r="B59" s="89">
        <v>39872</v>
      </c>
      <c r="C59" s="38"/>
    </row>
    <row r="61" spans="1:5" ht="15.75">
      <c r="A61" s="152"/>
      <c r="B61" s="152"/>
      <c r="C61" s="152"/>
      <c r="D61" s="152"/>
      <c r="E61" s="152"/>
    </row>
    <row r="62" spans="1:5" ht="12.75">
      <c r="A62" s="39" t="s">
        <v>59</v>
      </c>
      <c r="B62" s="39"/>
      <c r="C62" s="39"/>
      <c r="D62" s="39"/>
      <c r="E62" s="39"/>
    </row>
    <row r="63" spans="1:5" ht="12.75">
      <c r="A63" s="39" t="s">
        <v>53</v>
      </c>
      <c r="B63" s="39"/>
      <c r="C63" s="39"/>
      <c r="D63" s="39"/>
      <c r="E63" s="39"/>
    </row>
    <row r="64" spans="1:5" ht="12.75">
      <c r="A64" s="40" t="s">
        <v>54</v>
      </c>
      <c r="B64" s="39"/>
      <c r="C64" s="39"/>
      <c r="D64" s="39"/>
      <c r="E64" s="39"/>
    </row>
    <row r="65" spans="1:5" ht="12.75">
      <c r="A65" s="39"/>
      <c r="B65" s="39"/>
      <c r="C65" s="39"/>
      <c r="D65" s="39"/>
      <c r="E65" s="39"/>
    </row>
  </sheetData>
  <sheetProtection password="DA42" sheet="1" objects="1" scenarios="1"/>
  <mergeCells count="4">
    <mergeCell ref="H8:K8"/>
    <mergeCell ref="A35:B35"/>
    <mergeCell ref="A7:B7"/>
    <mergeCell ref="C8:F8"/>
  </mergeCells>
  <hyperlinks>
    <hyperlink ref="A64" r:id="rId1" display="dmengle@isda.org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0" zoomScaleNormal="80" workbookViewId="0" topLeftCell="A31">
      <selection activeCell="A46" sqref="A46:E47"/>
    </sheetView>
  </sheetViews>
  <sheetFormatPr defaultColWidth="9.140625" defaultRowHeight="12.75"/>
  <cols>
    <col min="1" max="1" width="19.57421875" style="9" customWidth="1"/>
    <col min="2" max="3" width="11.421875" style="9" customWidth="1"/>
    <col min="4" max="4" width="14.00390625" style="9" customWidth="1"/>
    <col min="5" max="5" width="12.7109375" style="9" customWidth="1"/>
    <col min="6" max="6" width="11.57421875" style="94" customWidth="1"/>
    <col min="7" max="7" width="5.57421875" style="9" customWidth="1"/>
    <col min="8" max="8" width="4.8515625" style="9" customWidth="1"/>
    <col min="9" max="9" width="9.57421875" style="9" customWidth="1"/>
    <col min="10" max="10" width="12.421875" style="9" customWidth="1"/>
    <col min="11" max="16384" width="9.140625" style="9" customWidth="1"/>
  </cols>
  <sheetData>
    <row r="1" ht="15.75">
      <c r="A1" s="23" t="s">
        <v>58</v>
      </c>
    </row>
    <row r="3" spans="1:12" ht="14.25">
      <c r="A3" s="8" t="s">
        <v>0</v>
      </c>
      <c r="G3" s="95"/>
      <c r="H3" s="96"/>
      <c r="I3" s="96"/>
      <c r="J3" s="96"/>
      <c r="K3" s="96"/>
      <c r="L3" s="96"/>
    </row>
    <row r="4" spans="1:12" ht="14.25">
      <c r="A4" s="8" t="s">
        <v>33</v>
      </c>
      <c r="F4" s="97"/>
      <c r="G4" s="96"/>
      <c r="I4" s="98" t="s">
        <v>32</v>
      </c>
      <c r="J4" s="96"/>
      <c r="K4" s="96"/>
      <c r="L4" s="96"/>
    </row>
    <row r="5" spans="1:12" ht="12.75">
      <c r="A5" s="10" t="s">
        <v>27</v>
      </c>
      <c r="G5" s="96"/>
      <c r="H5" s="96"/>
      <c r="I5" s="99" t="s">
        <v>39</v>
      </c>
      <c r="J5" s="96"/>
      <c r="K5" s="96"/>
      <c r="L5" s="96"/>
    </row>
    <row r="6" spans="1:12" ht="12.75">
      <c r="A6" s="9" t="s">
        <v>34</v>
      </c>
      <c r="G6" s="96"/>
      <c r="H6" s="96"/>
      <c r="I6" s="96"/>
      <c r="J6" s="96"/>
      <c r="K6" s="96"/>
      <c r="L6" s="96"/>
    </row>
    <row r="7" spans="1:12" ht="12.75">
      <c r="A7" s="93" t="s">
        <v>57</v>
      </c>
      <c r="B7" s="93"/>
      <c r="C7" s="93"/>
      <c r="D7" s="93"/>
      <c r="G7" s="96"/>
      <c r="H7" s="96"/>
      <c r="I7" s="96"/>
      <c r="J7" s="96"/>
      <c r="K7" s="96"/>
      <c r="L7" s="96"/>
    </row>
    <row r="8" spans="6:12" s="124" customFormat="1" ht="10.5" customHeight="1">
      <c r="F8" s="125"/>
      <c r="G8" s="96"/>
      <c r="H8" s="96"/>
      <c r="I8" s="96"/>
      <c r="J8" s="96"/>
      <c r="K8" s="96"/>
      <c r="L8" s="96"/>
    </row>
    <row r="9" spans="1:12" ht="12.75">
      <c r="A9" s="9" t="s">
        <v>1</v>
      </c>
      <c r="G9" s="96"/>
      <c r="H9" s="96"/>
      <c r="I9" s="96"/>
      <c r="J9" s="96"/>
      <c r="K9" s="96"/>
      <c r="L9" s="96"/>
    </row>
    <row r="10" spans="1:12" ht="12.75">
      <c r="A10" s="9" t="s">
        <v>2</v>
      </c>
      <c r="B10" s="9" t="s">
        <v>3</v>
      </c>
      <c r="G10" s="96"/>
      <c r="H10" s="96"/>
      <c r="I10" s="96"/>
      <c r="J10" s="96"/>
      <c r="K10" s="96"/>
      <c r="L10" s="96"/>
    </row>
    <row r="11" spans="1:12" ht="12.75">
      <c r="A11" s="9" t="s">
        <v>4</v>
      </c>
      <c r="B11" s="9" t="s">
        <v>5</v>
      </c>
      <c r="G11" s="96"/>
      <c r="H11" s="96"/>
      <c r="I11" s="96"/>
      <c r="J11" s="96"/>
      <c r="K11" s="96"/>
      <c r="L11" s="96"/>
    </row>
    <row r="12" spans="1:12" ht="12.75">
      <c r="A12" s="9" t="s">
        <v>51</v>
      </c>
      <c r="B12" s="11" t="s">
        <v>52</v>
      </c>
      <c r="G12" s="96"/>
      <c r="H12" s="96"/>
      <c r="I12" s="96"/>
      <c r="J12" s="96"/>
      <c r="K12" s="96"/>
      <c r="L12" s="96"/>
    </row>
    <row r="13" spans="1:12" ht="12.75">
      <c r="A13" s="10" t="s">
        <v>48</v>
      </c>
      <c r="B13" s="12" t="s">
        <v>16</v>
      </c>
      <c r="G13" s="100"/>
      <c r="H13" s="100"/>
      <c r="I13" s="100"/>
      <c r="J13" s="100"/>
      <c r="K13" s="100"/>
      <c r="L13" s="100"/>
    </row>
    <row r="14" spans="1:12" ht="12.75">
      <c r="A14" s="9" t="s">
        <v>18</v>
      </c>
      <c r="G14" s="100"/>
      <c r="H14" s="100"/>
      <c r="I14" s="100"/>
      <c r="J14" s="100"/>
      <c r="K14" s="100"/>
      <c r="L14" s="100"/>
    </row>
    <row r="15" spans="7:12" ht="6" customHeight="1">
      <c r="G15" s="100"/>
      <c r="H15" s="100"/>
      <c r="I15" s="100"/>
      <c r="J15" s="100"/>
      <c r="K15" s="100"/>
      <c r="L15" s="100"/>
    </row>
    <row r="16" spans="2:12" ht="12.75">
      <c r="B16" s="13" t="s">
        <v>21</v>
      </c>
      <c r="C16" s="14"/>
      <c r="D16" s="15"/>
      <c r="E16" s="17"/>
      <c r="F16" s="1"/>
      <c r="G16" s="100"/>
      <c r="H16" s="100"/>
      <c r="I16" s="100"/>
      <c r="J16" s="100"/>
      <c r="K16" s="100"/>
      <c r="L16" s="100"/>
    </row>
    <row r="17" spans="2:7" ht="12.75">
      <c r="B17" s="16"/>
      <c r="C17" s="17" t="s">
        <v>7</v>
      </c>
      <c r="D17" s="18"/>
      <c r="G17" s="101"/>
    </row>
    <row r="18" spans="2:4" ht="12.75">
      <c r="B18" s="16"/>
      <c r="C18" s="17" t="s">
        <v>8</v>
      </c>
      <c r="D18" s="18"/>
    </row>
    <row r="19" spans="2:4" ht="12.75">
      <c r="B19" s="16"/>
      <c r="C19" s="17"/>
      <c r="D19" s="18"/>
    </row>
    <row r="20" spans="2:4" ht="12.75">
      <c r="B20" s="16" t="s">
        <v>22</v>
      </c>
      <c r="C20" s="17"/>
      <c r="D20" s="18"/>
    </row>
    <row r="21" spans="2:4" ht="12.75">
      <c r="B21" s="16"/>
      <c r="C21" s="17" t="s">
        <v>10</v>
      </c>
      <c r="D21" s="18"/>
    </row>
    <row r="22" spans="2:4" ht="12.75">
      <c r="B22" s="19"/>
      <c r="C22" s="20" t="s">
        <v>11</v>
      </c>
      <c r="D22" s="21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1:7" ht="12.75">
      <c r="A25" s="10" t="s">
        <v>41</v>
      </c>
      <c r="B25" s="17"/>
      <c r="C25" s="17"/>
      <c r="D25" s="17"/>
      <c r="G25" s="102"/>
    </row>
    <row r="26" spans="1:7" ht="12.75">
      <c r="A26" s="162" t="s">
        <v>12</v>
      </c>
      <c r="B26" s="163"/>
      <c r="C26" s="24" t="s">
        <v>46</v>
      </c>
      <c r="D26" s="24" t="s">
        <v>49</v>
      </c>
      <c r="E26" s="24" t="s">
        <v>48</v>
      </c>
      <c r="F26" s="103" t="s">
        <v>23</v>
      </c>
      <c r="G26" s="102"/>
    </row>
    <row r="27" spans="1:7" ht="12.75">
      <c r="A27" s="104" t="s">
        <v>13</v>
      </c>
      <c r="B27" s="105" t="s">
        <v>14</v>
      </c>
      <c r="C27" s="25"/>
      <c r="D27" s="25"/>
      <c r="E27" s="25"/>
      <c r="F27" s="2"/>
      <c r="G27" s="102"/>
    </row>
    <row r="28" spans="1:7" ht="12.75">
      <c r="A28" s="120">
        <v>38949</v>
      </c>
      <c r="B28" s="121">
        <v>39133</v>
      </c>
      <c r="C28" s="4">
        <f aca="true" t="shared" si="0" ref="C28:C33">IF(DAY(A28)=31,30,DAY(A28))</f>
        <v>20</v>
      </c>
      <c r="D28" s="5">
        <f aca="true" t="shared" si="1" ref="D28:D33">IF(AND(DAY(B28)=31,(OR(DAY(A28)=31,DAY(A28)=30))),30,MIN(DAY(B28),31))</f>
        <v>20</v>
      </c>
      <c r="E28" s="4">
        <f aca="true" t="shared" si="2" ref="E28:E33">(YEAR(B28)-YEAR(A28))*360+(MONTH(B28)-MONTH(A28))*30+(D28-C28)</f>
        <v>180</v>
      </c>
      <c r="F28" s="2"/>
      <c r="G28" s="102"/>
    </row>
    <row r="29" spans="1:7" ht="12.75">
      <c r="A29" s="120">
        <v>39133</v>
      </c>
      <c r="B29" s="121">
        <v>39314</v>
      </c>
      <c r="C29" s="4">
        <f t="shared" si="0"/>
        <v>20</v>
      </c>
      <c r="D29" s="5">
        <f t="shared" si="1"/>
        <v>20</v>
      </c>
      <c r="E29" s="4">
        <f t="shared" si="2"/>
        <v>180</v>
      </c>
      <c r="F29" s="2">
        <f>SUM(E28:E29)</f>
        <v>360</v>
      </c>
      <c r="G29" s="102"/>
    </row>
    <row r="30" spans="1:7" ht="12.75">
      <c r="A30" s="120">
        <v>39314</v>
      </c>
      <c r="B30" s="121">
        <v>39498</v>
      </c>
      <c r="C30" s="4">
        <f t="shared" si="0"/>
        <v>20</v>
      </c>
      <c r="D30" s="5">
        <f t="shared" si="1"/>
        <v>20</v>
      </c>
      <c r="E30" s="4">
        <f t="shared" si="2"/>
        <v>180</v>
      </c>
      <c r="F30" s="2"/>
      <c r="G30" s="102"/>
    </row>
    <row r="31" spans="1:7" ht="12.75">
      <c r="A31" s="120">
        <v>39498</v>
      </c>
      <c r="B31" s="121">
        <v>39680</v>
      </c>
      <c r="C31" s="4">
        <f t="shared" si="0"/>
        <v>20</v>
      </c>
      <c r="D31" s="5">
        <f t="shared" si="1"/>
        <v>20</v>
      </c>
      <c r="E31" s="4">
        <f t="shared" si="2"/>
        <v>180</v>
      </c>
      <c r="F31" s="2">
        <f>SUM(E30:E31)</f>
        <v>360</v>
      </c>
      <c r="G31" s="102"/>
    </row>
    <row r="32" spans="1:7" ht="12.75">
      <c r="A32" s="120">
        <v>39680</v>
      </c>
      <c r="B32" s="121">
        <v>39864</v>
      </c>
      <c r="C32" s="4">
        <f t="shared" si="0"/>
        <v>20</v>
      </c>
      <c r="D32" s="5">
        <f t="shared" si="1"/>
        <v>20</v>
      </c>
      <c r="E32" s="4">
        <f t="shared" si="2"/>
        <v>180</v>
      </c>
      <c r="F32" s="2"/>
      <c r="G32" s="102"/>
    </row>
    <row r="33" spans="1:7" ht="12.75">
      <c r="A33" s="122">
        <v>39864</v>
      </c>
      <c r="B33" s="123">
        <v>40045</v>
      </c>
      <c r="C33" s="4">
        <f t="shared" si="0"/>
        <v>20</v>
      </c>
      <c r="D33" s="5">
        <f t="shared" si="1"/>
        <v>20</v>
      </c>
      <c r="E33" s="4">
        <f t="shared" si="2"/>
        <v>180</v>
      </c>
      <c r="F33" s="2">
        <f>SUM(E32:E33)</f>
        <v>360</v>
      </c>
      <c r="G33" s="102"/>
    </row>
    <row r="34" spans="1:7" ht="13.5" thickBot="1">
      <c r="A34" s="107"/>
      <c r="B34" s="107"/>
      <c r="C34" s="108"/>
      <c r="D34" s="108"/>
      <c r="E34" s="109"/>
      <c r="F34" s="110"/>
      <c r="G34" s="102"/>
    </row>
    <row r="35" spans="2:7" ht="12.75">
      <c r="B35" s="17"/>
      <c r="C35" s="17"/>
      <c r="D35" s="17"/>
      <c r="G35" s="102"/>
    </row>
    <row r="36" spans="1:7" ht="12.75">
      <c r="A36" s="10" t="s">
        <v>40</v>
      </c>
      <c r="B36" s="17"/>
      <c r="C36" s="17"/>
      <c r="D36" s="17"/>
      <c r="G36" s="102"/>
    </row>
    <row r="37" spans="1:7" ht="12.75">
      <c r="A37" s="162" t="s">
        <v>12</v>
      </c>
      <c r="B37" s="163"/>
      <c r="C37" s="24" t="s">
        <v>46</v>
      </c>
      <c r="D37" s="24" t="s">
        <v>49</v>
      </c>
      <c r="E37" s="24" t="s">
        <v>48</v>
      </c>
      <c r="F37" s="103" t="s">
        <v>23</v>
      </c>
      <c r="G37" s="102"/>
    </row>
    <row r="38" spans="1:7" ht="12.75">
      <c r="A38" s="104" t="s">
        <v>13</v>
      </c>
      <c r="B38" s="105" t="s">
        <v>14</v>
      </c>
      <c r="C38" s="25"/>
      <c r="D38" s="25"/>
      <c r="E38" s="25"/>
      <c r="F38" s="2"/>
      <c r="G38" s="102"/>
    </row>
    <row r="39" spans="1:7" ht="12.75">
      <c r="A39" s="120">
        <v>38960</v>
      </c>
      <c r="B39" s="121">
        <v>39141</v>
      </c>
      <c r="C39" s="4">
        <f aca="true" t="shared" si="3" ref="C39:C44">IF(DAY(A39)=31,30,DAY(A39))</f>
        <v>30</v>
      </c>
      <c r="D39" s="5">
        <f aca="true" t="shared" si="4" ref="D39:D44">IF(AND(DAY(B39)=31,(OR(DAY(A39)=31,DAY(A39)=30))),30,MIN(DAY(B39),31))</f>
        <v>28</v>
      </c>
      <c r="E39" s="4">
        <f aca="true" t="shared" si="5" ref="E39:E44">(YEAR(B39)-YEAR(A39))*360+(MONTH(B39)-MONTH(A39))*30+(D39-C39)</f>
        <v>178</v>
      </c>
      <c r="F39" s="2"/>
      <c r="G39" s="102"/>
    </row>
    <row r="40" spans="1:7" ht="12.75">
      <c r="A40" s="120">
        <v>39141</v>
      </c>
      <c r="B40" s="121">
        <v>39325</v>
      </c>
      <c r="C40" s="4">
        <f t="shared" si="3"/>
        <v>28</v>
      </c>
      <c r="D40" s="5">
        <f t="shared" si="4"/>
        <v>31</v>
      </c>
      <c r="E40" s="4">
        <f t="shared" si="5"/>
        <v>183</v>
      </c>
      <c r="F40" s="2">
        <f>SUM(E39:E40)</f>
        <v>361</v>
      </c>
      <c r="G40" s="102"/>
    </row>
    <row r="41" spans="1:7" ht="12.75">
      <c r="A41" s="120">
        <v>39325</v>
      </c>
      <c r="B41" s="121">
        <v>39507</v>
      </c>
      <c r="C41" s="4">
        <f t="shared" si="3"/>
        <v>30</v>
      </c>
      <c r="D41" s="5">
        <f t="shared" si="4"/>
        <v>29</v>
      </c>
      <c r="E41" s="4">
        <f t="shared" si="5"/>
        <v>179</v>
      </c>
      <c r="F41" s="2"/>
      <c r="G41" s="102"/>
    </row>
    <row r="42" spans="1:7" ht="12.75">
      <c r="A42" s="120">
        <v>39507</v>
      </c>
      <c r="B42" s="121">
        <v>39691</v>
      </c>
      <c r="C42" s="4">
        <f t="shared" si="3"/>
        <v>29</v>
      </c>
      <c r="D42" s="5">
        <f t="shared" si="4"/>
        <v>31</v>
      </c>
      <c r="E42" s="4">
        <f t="shared" si="5"/>
        <v>182</v>
      </c>
      <c r="F42" s="2">
        <f>SUM(E41:E42)</f>
        <v>361</v>
      </c>
      <c r="G42" s="102"/>
    </row>
    <row r="43" spans="1:7" ht="12.75">
      <c r="A43" s="120">
        <v>39691</v>
      </c>
      <c r="B43" s="121">
        <v>39872</v>
      </c>
      <c r="C43" s="4">
        <f t="shared" si="3"/>
        <v>30</v>
      </c>
      <c r="D43" s="5">
        <f t="shared" si="4"/>
        <v>28</v>
      </c>
      <c r="E43" s="4">
        <f t="shared" si="5"/>
        <v>178</v>
      </c>
      <c r="F43" s="2"/>
      <c r="G43" s="102"/>
    </row>
    <row r="44" spans="1:7" ht="12.75">
      <c r="A44" s="122">
        <v>39872</v>
      </c>
      <c r="B44" s="123">
        <v>40056</v>
      </c>
      <c r="C44" s="4">
        <f t="shared" si="3"/>
        <v>28</v>
      </c>
      <c r="D44" s="5">
        <f t="shared" si="4"/>
        <v>31</v>
      </c>
      <c r="E44" s="4">
        <f t="shared" si="5"/>
        <v>183</v>
      </c>
      <c r="F44" s="2">
        <f>SUM(E43:E44)</f>
        <v>361</v>
      </c>
      <c r="G44" s="102"/>
    </row>
    <row r="45" spans="1:7" ht="13.5" thickBot="1">
      <c r="A45" s="107"/>
      <c r="B45" s="107"/>
      <c r="C45" s="108"/>
      <c r="D45" s="108"/>
      <c r="E45" s="109"/>
      <c r="F45" s="110"/>
      <c r="G45" s="102"/>
    </row>
    <row r="46" spans="1:5" ht="12.75">
      <c r="A46" s="164" t="s">
        <v>61</v>
      </c>
      <c r="B46" s="164"/>
      <c r="C46" s="164"/>
      <c r="D46" s="164"/>
      <c r="E46" s="164"/>
    </row>
    <row r="47" spans="1:5" ht="30" customHeight="1">
      <c r="A47" s="164"/>
      <c r="B47" s="164"/>
      <c r="C47" s="164"/>
      <c r="D47" s="164"/>
      <c r="E47" s="164"/>
    </row>
    <row r="49" ht="12.75">
      <c r="A49" s="10" t="s">
        <v>42</v>
      </c>
    </row>
    <row r="50" spans="1:6" ht="12.75">
      <c r="A50" s="162" t="s">
        <v>12</v>
      </c>
      <c r="B50" s="163"/>
      <c r="C50" s="24" t="s">
        <v>46</v>
      </c>
      <c r="D50" s="24" t="s">
        <v>49</v>
      </c>
      <c r="E50" s="24" t="s">
        <v>48</v>
      </c>
      <c r="F50" s="102"/>
    </row>
    <row r="51" spans="1:6" ht="12.75">
      <c r="A51" s="111" t="s">
        <v>13</v>
      </c>
      <c r="B51" s="26" t="s">
        <v>14</v>
      </c>
      <c r="C51" s="25"/>
      <c r="D51" s="25"/>
      <c r="E51" s="25"/>
      <c r="F51" s="102"/>
    </row>
    <row r="52" spans="1:6" ht="15.75">
      <c r="A52" s="114">
        <v>38748</v>
      </c>
      <c r="B52" s="115">
        <v>38776</v>
      </c>
      <c r="C52" s="4">
        <f>IF(DAY(A52)=31,30,DAY(A52))</f>
        <v>30</v>
      </c>
      <c r="D52" s="5">
        <f>IF(AND(DAY(B52)=31,(OR(DAY(A52)=31,DAY(A52)=30))),30,MIN(DAY(B52),31))</f>
        <v>28</v>
      </c>
      <c r="E52" s="4">
        <f>(YEAR(B52)-YEAR(A52))*360+(MONTH(B52)-MONTH(A52))*30+(D52-C52)</f>
        <v>28</v>
      </c>
      <c r="F52" s="102"/>
    </row>
    <row r="53" spans="1:6" ht="15.75">
      <c r="A53" s="116">
        <v>38747</v>
      </c>
      <c r="B53" s="117">
        <v>38776</v>
      </c>
      <c r="C53" s="4">
        <f aca="true" t="shared" si="6" ref="C53:C66">IF(DAY(A53)=31,30,DAY(A53))</f>
        <v>30</v>
      </c>
      <c r="D53" s="5">
        <f aca="true" t="shared" si="7" ref="D53:D66">IF(AND(DAY(B53)=31,(OR(DAY(A53)=31,DAY(A53)=30))),30,MIN(DAY(B53),31))</f>
        <v>28</v>
      </c>
      <c r="E53" s="4">
        <f aca="true" t="shared" si="8" ref="E53:E66">((YEAR(B53)-YEAR(A53))*360+((MONTH(B53)-MONTH(A53))*30+(D53-C53)))</f>
        <v>28</v>
      </c>
      <c r="F53" s="102"/>
    </row>
    <row r="54" spans="1:6" ht="15.75">
      <c r="A54" s="116">
        <v>38776</v>
      </c>
      <c r="B54" s="117">
        <v>38779</v>
      </c>
      <c r="C54" s="4">
        <f t="shared" si="6"/>
        <v>28</v>
      </c>
      <c r="D54" s="5">
        <f t="shared" si="7"/>
        <v>3</v>
      </c>
      <c r="E54" s="4">
        <f t="shared" si="8"/>
        <v>5</v>
      </c>
      <c r="F54" s="102"/>
    </row>
    <row r="55" spans="1:6" ht="15.75">
      <c r="A55" s="116">
        <v>38762</v>
      </c>
      <c r="B55" s="117">
        <v>38776</v>
      </c>
      <c r="C55" s="4">
        <f t="shared" si="6"/>
        <v>14</v>
      </c>
      <c r="D55" s="5">
        <f t="shared" si="7"/>
        <v>28</v>
      </c>
      <c r="E55" s="4">
        <f t="shared" si="8"/>
        <v>14</v>
      </c>
      <c r="F55" s="102"/>
    </row>
    <row r="56" spans="1:6" ht="15.75">
      <c r="A56" s="116">
        <v>38990</v>
      </c>
      <c r="B56" s="117">
        <v>39021</v>
      </c>
      <c r="C56" s="4">
        <f t="shared" si="6"/>
        <v>30</v>
      </c>
      <c r="D56" s="5">
        <f t="shared" si="7"/>
        <v>30</v>
      </c>
      <c r="E56" s="4">
        <f t="shared" si="8"/>
        <v>30</v>
      </c>
      <c r="F56" s="102"/>
    </row>
    <row r="57" spans="1:6" ht="15.75">
      <c r="A57" s="116">
        <v>39021</v>
      </c>
      <c r="B57" s="117">
        <v>39049</v>
      </c>
      <c r="C57" s="4">
        <f t="shared" si="6"/>
        <v>30</v>
      </c>
      <c r="D57" s="5">
        <f t="shared" si="7"/>
        <v>28</v>
      </c>
      <c r="E57" s="4">
        <f t="shared" si="8"/>
        <v>28</v>
      </c>
      <c r="F57" s="102"/>
    </row>
    <row r="58" spans="1:6" ht="15.75">
      <c r="A58" s="116">
        <v>39325</v>
      </c>
      <c r="B58" s="117">
        <v>39506</v>
      </c>
      <c r="C58" s="4">
        <f t="shared" si="6"/>
        <v>30</v>
      </c>
      <c r="D58" s="5">
        <f t="shared" si="7"/>
        <v>28</v>
      </c>
      <c r="E58" s="4">
        <f t="shared" si="8"/>
        <v>178</v>
      </c>
      <c r="F58" s="102"/>
    </row>
    <row r="59" spans="1:6" ht="15.75">
      <c r="A59" s="116">
        <v>39506</v>
      </c>
      <c r="B59" s="117">
        <v>39688</v>
      </c>
      <c r="C59" s="4">
        <f t="shared" si="6"/>
        <v>28</v>
      </c>
      <c r="D59" s="5">
        <f t="shared" si="7"/>
        <v>28</v>
      </c>
      <c r="E59" s="4">
        <f t="shared" si="8"/>
        <v>180</v>
      </c>
      <c r="F59" s="102"/>
    </row>
    <row r="60" spans="1:6" ht="15.75">
      <c r="A60" s="116">
        <v>39506</v>
      </c>
      <c r="B60" s="117">
        <v>39690</v>
      </c>
      <c r="C60" s="4">
        <f t="shared" si="6"/>
        <v>28</v>
      </c>
      <c r="D60" s="5">
        <f t="shared" si="7"/>
        <v>30</v>
      </c>
      <c r="E60" s="4">
        <f t="shared" si="8"/>
        <v>182</v>
      </c>
      <c r="F60" s="102"/>
    </row>
    <row r="61" spans="1:6" ht="15.75">
      <c r="A61" s="116">
        <v>39506</v>
      </c>
      <c r="B61" s="117">
        <v>39691</v>
      </c>
      <c r="C61" s="4">
        <f t="shared" si="6"/>
        <v>28</v>
      </c>
      <c r="D61" s="5">
        <f t="shared" si="7"/>
        <v>31</v>
      </c>
      <c r="E61" s="4">
        <f t="shared" si="8"/>
        <v>183</v>
      </c>
      <c r="F61" s="102"/>
    </row>
    <row r="62" spans="1:6" ht="15.75">
      <c r="A62" s="116">
        <v>39139</v>
      </c>
      <c r="B62" s="117">
        <v>39506</v>
      </c>
      <c r="C62" s="4">
        <f t="shared" si="6"/>
        <v>26</v>
      </c>
      <c r="D62" s="5">
        <f t="shared" si="7"/>
        <v>28</v>
      </c>
      <c r="E62" s="4">
        <f t="shared" si="8"/>
        <v>362</v>
      </c>
      <c r="F62" s="102"/>
    </row>
    <row r="63" spans="1:6" ht="15.75">
      <c r="A63" s="116">
        <v>39139</v>
      </c>
      <c r="B63" s="117">
        <v>39507</v>
      </c>
      <c r="C63" s="4">
        <f t="shared" si="6"/>
        <v>26</v>
      </c>
      <c r="D63" s="5">
        <f t="shared" si="7"/>
        <v>29</v>
      </c>
      <c r="E63" s="4">
        <f t="shared" si="8"/>
        <v>363</v>
      </c>
      <c r="F63" s="102"/>
    </row>
    <row r="64" spans="1:6" ht="15.75">
      <c r="A64" s="116">
        <v>39507</v>
      </c>
      <c r="B64" s="117">
        <v>39872</v>
      </c>
      <c r="C64" s="4">
        <f t="shared" si="6"/>
        <v>29</v>
      </c>
      <c r="D64" s="5">
        <f t="shared" si="7"/>
        <v>28</v>
      </c>
      <c r="E64" s="4">
        <f t="shared" si="8"/>
        <v>359</v>
      </c>
      <c r="F64" s="102"/>
    </row>
    <row r="65" spans="1:6" ht="15.75">
      <c r="A65" s="116">
        <v>39506</v>
      </c>
      <c r="B65" s="117">
        <v>39537</v>
      </c>
      <c r="C65" s="4">
        <f t="shared" si="6"/>
        <v>28</v>
      </c>
      <c r="D65" s="5">
        <f t="shared" si="7"/>
        <v>30</v>
      </c>
      <c r="E65" s="4">
        <f t="shared" si="8"/>
        <v>32</v>
      </c>
      <c r="F65" s="102"/>
    </row>
    <row r="66" spans="1:6" ht="15.75">
      <c r="A66" s="118">
        <v>39506</v>
      </c>
      <c r="B66" s="119">
        <v>39538</v>
      </c>
      <c r="C66" s="7">
        <f t="shared" si="6"/>
        <v>28</v>
      </c>
      <c r="D66" s="5">
        <f t="shared" si="7"/>
        <v>31</v>
      </c>
      <c r="E66" s="7">
        <f t="shared" si="8"/>
        <v>33</v>
      </c>
      <c r="F66" s="102"/>
    </row>
    <row r="67" spans="1:6" ht="13.5" thickBot="1">
      <c r="A67" s="112"/>
      <c r="B67" s="112"/>
      <c r="C67" s="112"/>
      <c r="D67" s="112"/>
      <c r="E67" s="113"/>
      <c r="F67" s="102"/>
    </row>
    <row r="68" ht="12.75">
      <c r="F68" s="102"/>
    </row>
    <row r="69" spans="1:6" ht="15.75">
      <c r="A69" s="153"/>
      <c r="B69" s="153"/>
      <c r="C69" s="153"/>
      <c r="D69" s="153"/>
      <c r="E69" s="153"/>
      <c r="F69" s="102"/>
    </row>
    <row r="70" spans="1:5" ht="15.75">
      <c r="A70" s="153"/>
      <c r="B70" s="153"/>
      <c r="C70" s="153"/>
      <c r="D70" s="153"/>
      <c r="E70" s="153"/>
    </row>
  </sheetData>
  <sheetProtection password="DA42" sheet="1" objects="1" scenarios="1"/>
  <mergeCells count="4">
    <mergeCell ref="A50:B50"/>
    <mergeCell ref="A37:B37"/>
    <mergeCell ref="A26:B26"/>
    <mergeCell ref="A46:E47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4640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9.28125" style="9" customWidth="1"/>
    <col min="2" max="2" width="11.8515625" style="9" customWidth="1"/>
    <col min="3" max="3" width="13.28125" style="9" customWidth="1"/>
    <col min="4" max="4" width="13.8515625" style="9" customWidth="1"/>
    <col min="5" max="5" width="14.00390625" style="9" customWidth="1"/>
    <col min="6" max="6" width="9.57421875" style="9" customWidth="1"/>
    <col min="7" max="7" width="10.8515625" style="9" customWidth="1"/>
    <col min="8" max="8" width="4.57421875" style="9" customWidth="1"/>
    <col min="9" max="16384" width="9.140625" style="9" customWidth="1"/>
  </cols>
  <sheetData>
    <row r="1" ht="15.75">
      <c r="A1" s="23" t="s">
        <v>58</v>
      </c>
    </row>
    <row r="2" ht="12.75"/>
    <row r="3" ht="14.25">
      <c r="A3" s="8" t="s">
        <v>0</v>
      </c>
    </row>
    <row r="4" spans="1:13" ht="14.25">
      <c r="A4" s="8" t="s">
        <v>17</v>
      </c>
      <c r="H4" s="126"/>
      <c r="I4" s="98" t="s">
        <v>32</v>
      </c>
      <c r="J4" s="127"/>
      <c r="K4" s="127"/>
      <c r="L4" s="127"/>
      <c r="M4" s="127"/>
    </row>
    <row r="5" spans="1:13" ht="12.75">
      <c r="A5" s="10" t="s">
        <v>28</v>
      </c>
      <c r="H5" s="127"/>
      <c r="I5" s="128" t="s">
        <v>37</v>
      </c>
      <c r="J5" s="127"/>
      <c r="K5" s="127"/>
      <c r="L5" s="127"/>
      <c r="M5" s="127"/>
    </row>
    <row r="6" spans="1:13" ht="12.75">
      <c r="A6" s="9" t="s">
        <v>35</v>
      </c>
      <c r="H6" s="127"/>
      <c r="I6" s="127"/>
      <c r="J6" s="127"/>
      <c r="K6" s="127"/>
      <c r="L6" s="127"/>
      <c r="M6" s="127"/>
    </row>
    <row r="7" spans="1:13" ht="12.75">
      <c r="A7" s="93" t="s">
        <v>57</v>
      </c>
      <c r="B7" s="93"/>
      <c r="C7" s="93"/>
      <c r="D7" s="93"/>
      <c r="H7" s="127"/>
      <c r="I7" s="127"/>
      <c r="J7" s="127"/>
      <c r="K7" s="127"/>
      <c r="L7" s="127"/>
      <c r="M7" s="127"/>
    </row>
    <row r="8" spans="8:13" ht="12.75">
      <c r="H8" s="127"/>
      <c r="I8" s="127"/>
      <c r="J8" s="127"/>
      <c r="K8" s="127"/>
      <c r="L8" s="127"/>
      <c r="M8" s="127"/>
    </row>
    <row r="9" spans="1:13" ht="12.75">
      <c r="A9" s="9" t="s">
        <v>1</v>
      </c>
      <c r="H9" s="127"/>
      <c r="I9" s="127"/>
      <c r="J9" s="127"/>
      <c r="K9" s="127"/>
      <c r="L9" s="127"/>
      <c r="M9" s="127"/>
    </row>
    <row r="10" spans="1:13" ht="12.75">
      <c r="A10" s="9" t="s">
        <v>2</v>
      </c>
      <c r="B10" s="9" t="s">
        <v>3</v>
      </c>
      <c r="H10" s="127"/>
      <c r="I10" s="127"/>
      <c r="J10" s="127"/>
      <c r="K10" s="127"/>
      <c r="L10" s="127"/>
      <c r="M10" s="127"/>
    </row>
    <row r="11" spans="1:13" ht="12.75">
      <c r="A11" s="9" t="s">
        <v>4</v>
      </c>
      <c r="B11" s="9" t="s">
        <v>5</v>
      </c>
      <c r="H11" s="127"/>
      <c r="I11" s="127"/>
      <c r="J11" s="127"/>
      <c r="K11" s="127"/>
      <c r="L11" s="127"/>
      <c r="M11" s="127"/>
    </row>
    <row r="12" spans="1:13" ht="12.75">
      <c r="A12" s="9" t="s">
        <v>51</v>
      </c>
      <c r="B12" s="11" t="s">
        <v>52</v>
      </c>
      <c r="H12" s="127"/>
      <c r="I12" s="127"/>
      <c r="J12" s="127"/>
      <c r="K12" s="127"/>
      <c r="L12" s="127"/>
      <c r="M12" s="127"/>
    </row>
    <row r="13" spans="1:14" s="10" customFormat="1" ht="12.75">
      <c r="A13" s="10" t="s">
        <v>48</v>
      </c>
      <c r="B13" s="12" t="s">
        <v>16</v>
      </c>
      <c r="C13" s="9"/>
      <c r="D13" s="9"/>
      <c r="E13" s="9"/>
      <c r="F13" s="9"/>
      <c r="G13" s="9"/>
      <c r="H13" s="129"/>
      <c r="I13" s="130"/>
      <c r="J13" s="131"/>
      <c r="K13" s="131"/>
      <c r="L13" s="131"/>
      <c r="M13" s="131"/>
      <c r="N13" s="131"/>
    </row>
    <row r="14" spans="1:17" ht="12.75" customHeight="1">
      <c r="A14" s="9" t="s">
        <v>18</v>
      </c>
      <c r="H14" s="127"/>
      <c r="I14" s="131"/>
      <c r="J14" s="131"/>
      <c r="K14" s="131"/>
      <c r="L14" s="131"/>
      <c r="M14" s="131"/>
      <c r="N14" s="131"/>
      <c r="O14" s="17"/>
      <c r="P14" s="17"/>
      <c r="Q14" s="17"/>
    </row>
    <row r="15" spans="5:17" ht="5.25" customHeight="1">
      <c r="E15" s="17"/>
      <c r="F15" s="17"/>
      <c r="G15" s="17"/>
      <c r="I15" s="131"/>
      <c r="J15" s="131"/>
      <c r="K15" s="131"/>
      <c r="L15" s="131"/>
      <c r="M15" s="131"/>
      <c r="N15" s="131"/>
      <c r="O15" s="17"/>
      <c r="P15" s="17"/>
      <c r="Q15" s="17"/>
    </row>
    <row r="16" spans="2:16" ht="12.75" customHeight="1">
      <c r="B16" s="13" t="s">
        <v>19</v>
      </c>
      <c r="C16" s="14"/>
      <c r="D16" s="15"/>
      <c r="E16" s="17"/>
      <c r="F16" s="17"/>
      <c r="G16" s="17"/>
      <c r="H16" s="132"/>
      <c r="I16" s="131"/>
      <c r="J16" s="131"/>
      <c r="K16" s="131"/>
      <c r="L16" s="131"/>
      <c r="M16" s="131"/>
      <c r="N16" s="131"/>
      <c r="O16" s="17"/>
      <c r="P16" s="17"/>
    </row>
    <row r="17" spans="2:16" ht="12.75" customHeight="1">
      <c r="B17" s="16"/>
      <c r="C17" s="17" t="s">
        <v>7</v>
      </c>
      <c r="D17" s="18"/>
      <c r="E17" s="17"/>
      <c r="F17" s="17"/>
      <c r="G17" s="17"/>
      <c r="H17" s="17"/>
      <c r="I17" s="131"/>
      <c r="J17" s="131"/>
      <c r="K17" s="131"/>
      <c r="L17" s="131"/>
      <c r="M17" s="131"/>
      <c r="N17" s="131"/>
      <c r="O17" s="17"/>
      <c r="P17" s="17"/>
    </row>
    <row r="18" spans="2:16" ht="12.75" customHeight="1">
      <c r="B18" s="16"/>
      <c r="C18" s="17" t="s">
        <v>8</v>
      </c>
      <c r="D18" s="18"/>
      <c r="E18" s="17"/>
      <c r="F18" s="17"/>
      <c r="G18" s="17"/>
      <c r="H18" s="17"/>
      <c r="I18" s="131"/>
      <c r="J18" s="131"/>
      <c r="K18" s="131"/>
      <c r="L18" s="131"/>
      <c r="M18" s="131"/>
      <c r="N18" s="131"/>
      <c r="O18" s="17"/>
      <c r="P18" s="17"/>
    </row>
    <row r="19" spans="2:16" ht="12.75" customHeight="1">
      <c r="B19" s="16"/>
      <c r="C19" s="17"/>
      <c r="D19" s="18"/>
      <c r="E19" s="17"/>
      <c r="F19" s="17"/>
      <c r="G19" s="17"/>
      <c r="H19" s="17"/>
      <c r="I19" s="131"/>
      <c r="J19" s="131"/>
      <c r="K19" s="131"/>
      <c r="L19" s="131"/>
      <c r="M19" s="131"/>
      <c r="N19" s="131"/>
      <c r="O19" s="17"/>
      <c r="P19" s="17"/>
    </row>
    <row r="20" spans="2:16" ht="12.75" customHeight="1">
      <c r="B20" s="16" t="s">
        <v>20</v>
      </c>
      <c r="C20" s="17"/>
      <c r="D20" s="18"/>
      <c r="E20" s="17"/>
      <c r="F20" s="17"/>
      <c r="G20" s="17"/>
      <c r="H20" s="17"/>
      <c r="I20" s="131"/>
      <c r="J20" s="131"/>
      <c r="K20" s="131"/>
      <c r="L20" s="131"/>
      <c r="M20" s="131"/>
      <c r="N20" s="131"/>
      <c r="O20" s="17"/>
      <c r="P20" s="17"/>
    </row>
    <row r="21" spans="2:16" ht="12.75" customHeight="1">
      <c r="B21" s="16"/>
      <c r="C21" s="17" t="s">
        <v>10</v>
      </c>
      <c r="D21" s="18"/>
      <c r="E21" s="17"/>
      <c r="F21" s="17"/>
      <c r="G21" s="17"/>
      <c r="H21" s="17"/>
      <c r="I21" s="133"/>
      <c r="J21" s="133"/>
      <c r="K21" s="133"/>
      <c r="L21" s="133"/>
      <c r="M21" s="133"/>
      <c r="N21" s="133"/>
      <c r="O21" s="17"/>
      <c r="P21" s="17"/>
    </row>
    <row r="22" spans="2:16" ht="12.75" customHeight="1">
      <c r="B22" s="19"/>
      <c r="C22" s="20" t="s">
        <v>11</v>
      </c>
      <c r="D22" s="21"/>
      <c r="E22" s="17"/>
      <c r="F22" s="17"/>
      <c r="G22" s="17"/>
      <c r="H22" s="17"/>
      <c r="I22" s="133"/>
      <c r="J22" s="133"/>
      <c r="K22" s="133"/>
      <c r="L22" s="133"/>
      <c r="M22" s="133"/>
      <c r="N22" s="133"/>
      <c r="O22" s="17"/>
      <c r="P22" s="17"/>
    </row>
    <row r="23" spans="1:16" ht="12.75" customHeight="1">
      <c r="A23" s="17"/>
      <c r="B23" s="17"/>
      <c r="C23" s="17"/>
      <c r="D23" s="17"/>
      <c r="E23" s="17"/>
      <c r="F23" s="17"/>
      <c r="G23" s="17"/>
      <c r="H23" s="17"/>
      <c r="I23" s="133"/>
      <c r="J23" s="133"/>
      <c r="K23" s="133"/>
      <c r="L23" s="133"/>
      <c r="M23" s="133"/>
      <c r="N23" s="133"/>
      <c r="O23" s="17"/>
      <c r="P23" s="17"/>
    </row>
    <row r="24" spans="1:14" ht="12.75">
      <c r="A24" s="134"/>
      <c r="B24" s="135"/>
      <c r="C24" s="136"/>
      <c r="E24" s="17"/>
      <c r="F24" s="17"/>
      <c r="G24" s="17"/>
      <c r="I24" s="133"/>
      <c r="J24" s="133"/>
      <c r="K24" s="133"/>
      <c r="L24" s="133"/>
      <c r="M24" s="133"/>
      <c r="N24" s="133"/>
    </row>
    <row r="25" spans="1:9" ht="12.75">
      <c r="A25" s="10" t="s">
        <v>41</v>
      </c>
      <c r="B25" s="17"/>
      <c r="I25" s="101"/>
    </row>
    <row r="26" spans="1:9" ht="12.75">
      <c r="A26" s="162" t="s">
        <v>12</v>
      </c>
      <c r="B26" s="163"/>
      <c r="C26" s="24" t="s">
        <v>46</v>
      </c>
      <c r="D26" s="24" t="s">
        <v>49</v>
      </c>
      <c r="E26" s="137" t="s">
        <v>48</v>
      </c>
      <c r="F26" s="27" t="s">
        <v>24</v>
      </c>
      <c r="I26" s="101"/>
    </row>
    <row r="27" spans="1:9" ht="12.75">
      <c r="A27" s="104" t="s">
        <v>13</v>
      </c>
      <c r="B27" s="105" t="s">
        <v>14</v>
      </c>
      <c r="C27" s="25"/>
      <c r="D27" s="25"/>
      <c r="E27" s="138"/>
      <c r="F27" s="2"/>
      <c r="I27" s="101"/>
    </row>
    <row r="28" spans="1:9" ht="12.75">
      <c r="A28" s="120">
        <v>38949</v>
      </c>
      <c r="B28" s="121">
        <v>39133</v>
      </c>
      <c r="C28" s="4">
        <f aca="true" t="shared" si="0" ref="C28:D33">IF(DAY(A28)=31,30,DAY(A28))</f>
        <v>20</v>
      </c>
      <c r="D28" s="2">
        <f t="shared" si="0"/>
        <v>20</v>
      </c>
      <c r="E28" s="6">
        <f aca="true" t="shared" si="1" ref="E28:E33">((YEAR(B28)-YEAR(A28))*360+((MONTH(B28)-MONTH(A28))*30+(D28-C28)))</f>
        <v>180</v>
      </c>
      <c r="F28" s="2">
        <f aca="true" t="shared" si="2" ref="F28:F33">DAYS360(A28,B28,TRUE)</f>
        <v>180</v>
      </c>
      <c r="I28" s="101"/>
    </row>
    <row r="29" spans="1:9" ht="12.75">
      <c r="A29" s="120">
        <v>39133</v>
      </c>
      <c r="B29" s="121">
        <v>39314</v>
      </c>
      <c r="C29" s="4">
        <f t="shared" si="0"/>
        <v>20</v>
      </c>
      <c r="D29" s="2">
        <f t="shared" si="0"/>
        <v>20</v>
      </c>
      <c r="E29" s="6">
        <f t="shared" si="1"/>
        <v>180</v>
      </c>
      <c r="F29" s="2">
        <f t="shared" si="2"/>
        <v>180</v>
      </c>
      <c r="I29" s="101"/>
    </row>
    <row r="30" spans="1:9" ht="12.75">
      <c r="A30" s="120">
        <v>39314</v>
      </c>
      <c r="B30" s="121">
        <v>39498</v>
      </c>
      <c r="C30" s="4">
        <f t="shared" si="0"/>
        <v>20</v>
      </c>
      <c r="D30" s="2">
        <f t="shared" si="0"/>
        <v>20</v>
      </c>
      <c r="E30" s="6">
        <f t="shared" si="1"/>
        <v>180</v>
      </c>
      <c r="F30" s="2">
        <f t="shared" si="2"/>
        <v>180</v>
      </c>
      <c r="I30" s="101"/>
    </row>
    <row r="31" spans="1:9" ht="12.75">
      <c r="A31" s="120">
        <v>39498</v>
      </c>
      <c r="B31" s="121">
        <v>39680</v>
      </c>
      <c r="C31" s="4">
        <f t="shared" si="0"/>
        <v>20</v>
      </c>
      <c r="D31" s="2">
        <f t="shared" si="0"/>
        <v>20</v>
      </c>
      <c r="E31" s="6">
        <f t="shared" si="1"/>
        <v>180</v>
      </c>
      <c r="F31" s="2">
        <f t="shared" si="2"/>
        <v>180</v>
      </c>
      <c r="I31" s="101"/>
    </row>
    <row r="32" spans="1:9" ht="12.75">
      <c r="A32" s="120">
        <v>39680</v>
      </c>
      <c r="B32" s="121">
        <v>39864</v>
      </c>
      <c r="C32" s="4">
        <f t="shared" si="0"/>
        <v>20</v>
      </c>
      <c r="D32" s="2">
        <f t="shared" si="0"/>
        <v>20</v>
      </c>
      <c r="E32" s="6">
        <f t="shared" si="1"/>
        <v>180</v>
      </c>
      <c r="F32" s="2">
        <f t="shared" si="2"/>
        <v>180</v>
      </c>
      <c r="I32" s="101"/>
    </row>
    <row r="33" spans="1:9" ht="12.75">
      <c r="A33" s="122">
        <v>39864</v>
      </c>
      <c r="B33" s="123">
        <v>40045</v>
      </c>
      <c r="C33" s="7">
        <f t="shared" si="0"/>
        <v>20</v>
      </c>
      <c r="D33" s="3">
        <f t="shared" si="0"/>
        <v>20</v>
      </c>
      <c r="E33" s="22">
        <f t="shared" si="1"/>
        <v>180</v>
      </c>
      <c r="F33" s="3">
        <f t="shared" si="2"/>
        <v>180</v>
      </c>
      <c r="I33" s="101"/>
    </row>
    <row r="34" spans="1:9" ht="13.5" thickBot="1">
      <c r="A34" s="139"/>
      <c r="B34" s="139"/>
      <c r="C34" s="112"/>
      <c r="D34" s="112"/>
      <c r="E34" s="112"/>
      <c r="F34" s="113"/>
      <c r="I34" s="101"/>
    </row>
    <row r="35" spans="1:9" ht="12.75">
      <c r="A35" s="11"/>
      <c r="B35" s="11"/>
      <c r="I35" s="101"/>
    </row>
    <row r="36" spans="1:5" ht="12.75">
      <c r="A36" s="10" t="s">
        <v>40</v>
      </c>
      <c r="B36" s="140"/>
      <c r="C36" s="94"/>
      <c r="D36" s="94"/>
      <c r="E36" s="94"/>
    </row>
    <row r="37" spans="1:6" ht="12.75">
      <c r="A37" s="162" t="s">
        <v>12</v>
      </c>
      <c r="B37" s="163"/>
      <c r="C37" s="24" t="s">
        <v>46</v>
      </c>
      <c r="D37" s="24" t="s">
        <v>49</v>
      </c>
      <c r="E37" s="137" t="s">
        <v>48</v>
      </c>
      <c r="F37" s="27" t="s">
        <v>24</v>
      </c>
    </row>
    <row r="38" spans="1:6" ht="12.75">
      <c r="A38" s="104" t="s">
        <v>13</v>
      </c>
      <c r="B38" s="105" t="s">
        <v>14</v>
      </c>
      <c r="C38" s="25"/>
      <c r="D38" s="25"/>
      <c r="E38" s="138"/>
      <c r="F38" s="2"/>
    </row>
    <row r="39" spans="1:8" ht="12.75">
      <c r="A39" s="120">
        <v>38776</v>
      </c>
      <c r="B39" s="121">
        <v>38960</v>
      </c>
      <c r="C39" s="4">
        <f aca="true" t="shared" si="3" ref="C39:C50">IF(DAY(A39)=31,30,DAY(A39))</f>
        <v>28</v>
      </c>
      <c r="D39" s="2">
        <f aca="true" t="shared" si="4" ref="D39:D50">IF(DAY(B39)=31,30,DAY(B39))</f>
        <v>30</v>
      </c>
      <c r="E39" s="6">
        <f aca="true" t="shared" si="5" ref="E39:E50">((YEAR(B39)-YEAR(A39))*360+((MONTH(B39)-MONTH(A39))*30+(D39-C39)))</f>
        <v>182</v>
      </c>
      <c r="F39" s="2">
        <f>DAYS360(A39,B39,TRUE)</f>
        <v>182</v>
      </c>
      <c r="H39" s="141"/>
    </row>
    <row r="40" spans="1:8" ht="12.75">
      <c r="A40" s="120">
        <f>B39</f>
        <v>38960</v>
      </c>
      <c r="B40" s="121">
        <v>39141</v>
      </c>
      <c r="C40" s="4">
        <f t="shared" si="3"/>
        <v>30</v>
      </c>
      <c r="D40" s="2">
        <f t="shared" si="4"/>
        <v>28</v>
      </c>
      <c r="E40" s="6">
        <f t="shared" si="5"/>
        <v>178</v>
      </c>
      <c r="F40" s="2">
        <f aca="true" t="shared" si="6" ref="F40:F50">DAYS360(A40,B40,TRUE)</f>
        <v>178</v>
      </c>
      <c r="H40" s="141"/>
    </row>
    <row r="41" spans="1:8" ht="12.75">
      <c r="A41" s="120">
        <f>B40</f>
        <v>39141</v>
      </c>
      <c r="B41" s="121">
        <v>39325</v>
      </c>
      <c r="C41" s="4">
        <f t="shared" si="3"/>
        <v>28</v>
      </c>
      <c r="D41" s="2">
        <f t="shared" si="4"/>
        <v>30</v>
      </c>
      <c r="E41" s="6">
        <f t="shared" si="5"/>
        <v>182</v>
      </c>
      <c r="F41" s="2">
        <f t="shared" si="6"/>
        <v>182</v>
      </c>
      <c r="H41" s="141"/>
    </row>
    <row r="42" spans="1:8" ht="12.75">
      <c r="A42" s="120">
        <f>B41</f>
        <v>39325</v>
      </c>
      <c r="B42" s="121">
        <v>39507</v>
      </c>
      <c r="C42" s="4">
        <f t="shared" si="3"/>
        <v>30</v>
      </c>
      <c r="D42" s="2">
        <f t="shared" si="4"/>
        <v>29</v>
      </c>
      <c r="E42" s="6">
        <f t="shared" si="5"/>
        <v>179</v>
      </c>
      <c r="F42" s="2">
        <f t="shared" si="6"/>
        <v>179</v>
      </c>
      <c r="H42" s="141"/>
    </row>
    <row r="43" spans="1:8" ht="12.75">
      <c r="A43" s="120">
        <f aca="true" t="shared" si="7" ref="A43:A48">B42</f>
        <v>39507</v>
      </c>
      <c r="B43" s="121">
        <v>39691</v>
      </c>
      <c r="C43" s="4">
        <f t="shared" si="3"/>
        <v>29</v>
      </c>
      <c r="D43" s="2">
        <f t="shared" si="4"/>
        <v>30</v>
      </c>
      <c r="E43" s="6">
        <f t="shared" si="5"/>
        <v>181</v>
      </c>
      <c r="F43" s="2">
        <f t="shared" si="6"/>
        <v>181</v>
      </c>
      <c r="H43" s="141"/>
    </row>
    <row r="44" spans="1:8" ht="12.75">
      <c r="A44" s="120">
        <f t="shared" si="7"/>
        <v>39691</v>
      </c>
      <c r="B44" s="121">
        <v>39872</v>
      </c>
      <c r="C44" s="4">
        <f t="shared" si="3"/>
        <v>30</v>
      </c>
      <c r="D44" s="2">
        <f t="shared" si="4"/>
        <v>28</v>
      </c>
      <c r="E44" s="6">
        <f t="shared" si="5"/>
        <v>178</v>
      </c>
      <c r="F44" s="2">
        <f t="shared" si="6"/>
        <v>178</v>
      </c>
      <c r="H44" s="141"/>
    </row>
    <row r="45" spans="1:8" ht="12.75">
      <c r="A45" s="120">
        <f t="shared" si="7"/>
        <v>39872</v>
      </c>
      <c r="B45" s="121">
        <v>40056</v>
      </c>
      <c r="C45" s="4">
        <f t="shared" si="3"/>
        <v>28</v>
      </c>
      <c r="D45" s="2">
        <f t="shared" si="4"/>
        <v>30</v>
      </c>
      <c r="E45" s="6">
        <f t="shared" si="5"/>
        <v>182</v>
      </c>
      <c r="F45" s="2">
        <f t="shared" si="6"/>
        <v>182</v>
      </c>
      <c r="H45" s="141"/>
    </row>
    <row r="46" spans="1:8" ht="12.75">
      <c r="A46" s="120">
        <f t="shared" si="7"/>
        <v>40056</v>
      </c>
      <c r="B46" s="121">
        <v>40237</v>
      </c>
      <c r="C46" s="4">
        <f t="shared" si="3"/>
        <v>30</v>
      </c>
      <c r="D46" s="2">
        <f t="shared" si="4"/>
        <v>28</v>
      </c>
      <c r="E46" s="6">
        <f t="shared" si="5"/>
        <v>178</v>
      </c>
      <c r="F46" s="2">
        <f t="shared" si="6"/>
        <v>178</v>
      </c>
      <c r="H46" s="141"/>
    </row>
    <row r="47" spans="1:8" ht="12.75">
      <c r="A47" s="120">
        <f t="shared" si="7"/>
        <v>40237</v>
      </c>
      <c r="B47" s="121">
        <v>40421</v>
      </c>
      <c r="C47" s="4">
        <f t="shared" si="3"/>
        <v>28</v>
      </c>
      <c r="D47" s="2">
        <f t="shared" si="4"/>
        <v>30</v>
      </c>
      <c r="E47" s="6">
        <f t="shared" si="5"/>
        <v>182</v>
      </c>
      <c r="F47" s="2">
        <f t="shared" si="6"/>
        <v>182</v>
      </c>
      <c r="G47" s="140"/>
      <c r="H47" s="141"/>
    </row>
    <row r="48" spans="1:8" ht="12.75">
      <c r="A48" s="120">
        <f t="shared" si="7"/>
        <v>40421</v>
      </c>
      <c r="B48" s="121">
        <v>40602</v>
      </c>
      <c r="C48" s="4">
        <f t="shared" si="3"/>
        <v>30</v>
      </c>
      <c r="D48" s="2">
        <f t="shared" si="4"/>
        <v>28</v>
      </c>
      <c r="E48" s="6">
        <f t="shared" si="5"/>
        <v>178</v>
      </c>
      <c r="F48" s="2">
        <f t="shared" si="6"/>
        <v>178</v>
      </c>
      <c r="G48" s="142"/>
      <c r="H48" s="141"/>
    </row>
    <row r="49" spans="1:8" ht="12.75">
      <c r="A49" s="120">
        <f>B48</f>
        <v>40602</v>
      </c>
      <c r="B49" s="121">
        <v>40786</v>
      </c>
      <c r="C49" s="4">
        <f t="shared" si="3"/>
        <v>28</v>
      </c>
      <c r="D49" s="2">
        <f t="shared" si="4"/>
        <v>30</v>
      </c>
      <c r="E49" s="6">
        <f t="shared" si="5"/>
        <v>182</v>
      </c>
      <c r="F49" s="2">
        <f t="shared" si="6"/>
        <v>182</v>
      </c>
      <c r="G49" s="142"/>
      <c r="H49" s="141"/>
    </row>
    <row r="50" spans="1:8" ht="12.75">
      <c r="A50" s="122">
        <f>B49</f>
        <v>40786</v>
      </c>
      <c r="B50" s="123">
        <v>40968</v>
      </c>
      <c r="C50" s="4">
        <f t="shared" si="3"/>
        <v>30</v>
      </c>
      <c r="D50" s="2">
        <f t="shared" si="4"/>
        <v>29</v>
      </c>
      <c r="E50" s="6">
        <f t="shared" si="5"/>
        <v>179</v>
      </c>
      <c r="F50" s="2">
        <f t="shared" si="6"/>
        <v>179</v>
      </c>
      <c r="H50" s="141"/>
    </row>
    <row r="51" spans="1:6" ht="13.5" thickBot="1">
      <c r="A51" s="143"/>
      <c r="B51" s="144"/>
      <c r="C51" s="108"/>
      <c r="D51" s="108"/>
      <c r="E51" s="109"/>
      <c r="F51" s="110"/>
    </row>
    <row r="52" spans="1:5" ht="12.75">
      <c r="A52" s="106"/>
      <c r="B52" s="106"/>
      <c r="C52" s="145"/>
      <c r="D52" s="145"/>
      <c r="E52" s="145"/>
    </row>
    <row r="53" spans="1:3" ht="12.75">
      <c r="A53" s="10" t="s">
        <v>42</v>
      </c>
      <c r="C53" s="136"/>
    </row>
    <row r="54" spans="1:6" ht="12.75">
      <c r="A54" s="162" t="s">
        <v>12</v>
      </c>
      <c r="B54" s="163"/>
      <c r="C54" s="24" t="s">
        <v>46</v>
      </c>
      <c r="D54" s="24" t="s">
        <v>49</v>
      </c>
      <c r="E54" s="137" t="s">
        <v>48</v>
      </c>
      <c r="F54" s="27" t="s">
        <v>24</v>
      </c>
    </row>
    <row r="55" spans="1:6" ht="12.75">
      <c r="A55" s="111" t="s">
        <v>13</v>
      </c>
      <c r="B55" s="26" t="s">
        <v>14</v>
      </c>
      <c r="C55" s="25"/>
      <c r="D55" s="25"/>
      <c r="E55" s="25"/>
      <c r="F55" s="2"/>
    </row>
    <row r="56" spans="1:6" ht="15.75">
      <c r="A56" s="114">
        <v>38748</v>
      </c>
      <c r="B56" s="115">
        <v>38776</v>
      </c>
      <c r="C56" s="4">
        <f aca="true" t="shared" si="8" ref="C56:C70">IF(DAY(A56)=31,30,DAY(A56))</f>
        <v>30</v>
      </c>
      <c r="D56" s="2">
        <f aca="true" t="shared" si="9" ref="D56:D70">IF(DAY(B56)=31,30,DAY(B56))</f>
        <v>28</v>
      </c>
      <c r="E56" s="6">
        <f aca="true" t="shared" si="10" ref="E56:E70">((YEAR(B56)-YEAR(A56))*360+((MONTH(B56)-MONTH(A56))*30+(D56-C56)))</f>
        <v>28</v>
      </c>
      <c r="F56" s="2">
        <f aca="true" t="shared" si="11" ref="F56:F70">DAYS360(A56,B56,TRUE)</f>
        <v>28</v>
      </c>
    </row>
    <row r="57" spans="1:6" ht="15.75">
      <c r="A57" s="116">
        <v>38747</v>
      </c>
      <c r="B57" s="117">
        <v>38776</v>
      </c>
      <c r="C57" s="4">
        <f t="shared" si="8"/>
        <v>30</v>
      </c>
      <c r="D57" s="2">
        <f t="shared" si="9"/>
        <v>28</v>
      </c>
      <c r="E57" s="6">
        <f t="shared" si="10"/>
        <v>28</v>
      </c>
      <c r="F57" s="2">
        <f t="shared" si="11"/>
        <v>28</v>
      </c>
    </row>
    <row r="58" spans="1:6" ht="15.75">
      <c r="A58" s="116">
        <v>38776</v>
      </c>
      <c r="B58" s="117">
        <v>38779</v>
      </c>
      <c r="C58" s="4">
        <f t="shared" si="8"/>
        <v>28</v>
      </c>
      <c r="D58" s="2">
        <f t="shared" si="9"/>
        <v>3</v>
      </c>
      <c r="E58" s="6">
        <f t="shared" si="10"/>
        <v>5</v>
      </c>
      <c r="F58" s="2">
        <f t="shared" si="11"/>
        <v>5</v>
      </c>
    </row>
    <row r="59" spans="1:6" ht="15.75">
      <c r="A59" s="116">
        <v>38762</v>
      </c>
      <c r="B59" s="117">
        <v>38776</v>
      </c>
      <c r="C59" s="4">
        <f t="shared" si="8"/>
        <v>14</v>
      </c>
      <c r="D59" s="2">
        <f t="shared" si="9"/>
        <v>28</v>
      </c>
      <c r="E59" s="6">
        <f t="shared" si="10"/>
        <v>14</v>
      </c>
      <c r="F59" s="2">
        <f t="shared" si="11"/>
        <v>14</v>
      </c>
    </row>
    <row r="60" spans="1:6" ht="15.75">
      <c r="A60" s="116">
        <v>38990</v>
      </c>
      <c r="B60" s="117">
        <v>39021</v>
      </c>
      <c r="C60" s="4">
        <f t="shared" si="8"/>
        <v>30</v>
      </c>
      <c r="D60" s="2">
        <f t="shared" si="9"/>
        <v>30</v>
      </c>
      <c r="E60" s="6">
        <f t="shared" si="10"/>
        <v>30</v>
      </c>
      <c r="F60" s="2">
        <f t="shared" si="11"/>
        <v>30</v>
      </c>
    </row>
    <row r="61" spans="1:6" ht="15.75">
      <c r="A61" s="116">
        <v>39021</v>
      </c>
      <c r="B61" s="117">
        <v>39049</v>
      </c>
      <c r="C61" s="4">
        <f t="shared" si="8"/>
        <v>30</v>
      </c>
      <c r="D61" s="2">
        <f t="shared" si="9"/>
        <v>28</v>
      </c>
      <c r="E61" s="6">
        <f t="shared" si="10"/>
        <v>28</v>
      </c>
      <c r="F61" s="2">
        <f t="shared" si="11"/>
        <v>28</v>
      </c>
    </row>
    <row r="62" spans="1:6" ht="15.75">
      <c r="A62" s="116">
        <v>39325</v>
      </c>
      <c r="B62" s="117">
        <v>39506</v>
      </c>
      <c r="C62" s="4">
        <f t="shared" si="8"/>
        <v>30</v>
      </c>
      <c r="D62" s="2">
        <f t="shared" si="9"/>
        <v>28</v>
      </c>
      <c r="E62" s="6">
        <f t="shared" si="10"/>
        <v>178</v>
      </c>
      <c r="F62" s="2">
        <f t="shared" si="11"/>
        <v>178</v>
      </c>
    </row>
    <row r="63" spans="1:6" ht="15.75">
      <c r="A63" s="116">
        <v>39506</v>
      </c>
      <c r="B63" s="117">
        <v>39688</v>
      </c>
      <c r="C63" s="4">
        <f t="shared" si="8"/>
        <v>28</v>
      </c>
      <c r="D63" s="2">
        <f t="shared" si="9"/>
        <v>28</v>
      </c>
      <c r="E63" s="6">
        <f t="shared" si="10"/>
        <v>180</v>
      </c>
      <c r="F63" s="2">
        <f t="shared" si="11"/>
        <v>180</v>
      </c>
    </row>
    <row r="64" spans="1:6" ht="15.75">
      <c r="A64" s="116">
        <v>39506</v>
      </c>
      <c r="B64" s="117">
        <v>39690</v>
      </c>
      <c r="C64" s="4">
        <f t="shared" si="8"/>
        <v>28</v>
      </c>
      <c r="D64" s="2">
        <f t="shared" si="9"/>
        <v>30</v>
      </c>
      <c r="E64" s="6">
        <f t="shared" si="10"/>
        <v>182</v>
      </c>
      <c r="F64" s="2">
        <f t="shared" si="11"/>
        <v>182</v>
      </c>
    </row>
    <row r="65" spans="1:6" ht="15.75">
      <c r="A65" s="116">
        <v>39506</v>
      </c>
      <c r="B65" s="117">
        <v>39691</v>
      </c>
      <c r="C65" s="4">
        <f t="shared" si="8"/>
        <v>28</v>
      </c>
      <c r="D65" s="2">
        <f t="shared" si="9"/>
        <v>30</v>
      </c>
      <c r="E65" s="6">
        <f t="shared" si="10"/>
        <v>182</v>
      </c>
      <c r="F65" s="2">
        <f t="shared" si="11"/>
        <v>182</v>
      </c>
    </row>
    <row r="66" spans="1:6" ht="15.75">
      <c r="A66" s="116">
        <v>39139</v>
      </c>
      <c r="B66" s="117">
        <v>39506</v>
      </c>
      <c r="C66" s="4">
        <f t="shared" si="8"/>
        <v>26</v>
      </c>
      <c r="D66" s="2">
        <f t="shared" si="9"/>
        <v>28</v>
      </c>
      <c r="E66" s="6">
        <f t="shared" si="10"/>
        <v>362</v>
      </c>
      <c r="F66" s="2">
        <f t="shared" si="11"/>
        <v>362</v>
      </c>
    </row>
    <row r="67" spans="1:6" ht="15.75">
      <c r="A67" s="116">
        <v>39139</v>
      </c>
      <c r="B67" s="117">
        <v>39507</v>
      </c>
      <c r="C67" s="4">
        <f t="shared" si="8"/>
        <v>26</v>
      </c>
      <c r="D67" s="2">
        <f t="shared" si="9"/>
        <v>29</v>
      </c>
      <c r="E67" s="6">
        <f t="shared" si="10"/>
        <v>363</v>
      </c>
      <c r="F67" s="2">
        <f t="shared" si="11"/>
        <v>363</v>
      </c>
    </row>
    <row r="68" spans="1:6" ht="15.75">
      <c r="A68" s="116">
        <v>39507</v>
      </c>
      <c r="B68" s="117">
        <v>39872</v>
      </c>
      <c r="C68" s="4">
        <f t="shared" si="8"/>
        <v>29</v>
      </c>
      <c r="D68" s="2">
        <f t="shared" si="9"/>
        <v>28</v>
      </c>
      <c r="E68" s="6">
        <f t="shared" si="10"/>
        <v>359</v>
      </c>
      <c r="F68" s="2">
        <f t="shared" si="11"/>
        <v>359</v>
      </c>
    </row>
    <row r="69" spans="1:6" ht="15.75">
      <c r="A69" s="116">
        <v>39506</v>
      </c>
      <c r="B69" s="117">
        <v>39537</v>
      </c>
      <c r="C69" s="4">
        <f t="shared" si="8"/>
        <v>28</v>
      </c>
      <c r="D69" s="2">
        <f t="shared" si="9"/>
        <v>30</v>
      </c>
      <c r="E69" s="6">
        <f t="shared" si="10"/>
        <v>32</v>
      </c>
      <c r="F69" s="2">
        <f t="shared" si="11"/>
        <v>32</v>
      </c>
    </row>
    <row r="70" spans="1:6" ht="15.75">
      <c r="A70" s="118">
        <v>39506</v>
      </c>
      <c r="B70" s="119">
        <v>39538</v>
      </c>
      <c r="C70" s="7">
        <f t="shared" si="8"/>
        <v>28</v>
      </c>
      <c r="D70" s="3">
        <f t="shared" si="9"/>
        <v>30</v>
      </c>
      <c r="E70" s="22">
        <f t="shared" si="10"/>
        <v>32</v>
      </c>
      <c r="F70" s="3">
        <f t="shared" si="11"/>
        <v>32</v>
      </c>
    </row>
    <row r="71" spans="1:6" ht="13.5" thickBot="1">
      <c r="A71" s="112"/>
      <c r="B71" s="112"/>
      <c r="C71" s="112"/>
      <c r="D71" s="112"/>
      <c r="E71" s="112"/>
      <c r="F71" s="113"/>
    </row>
    <row r="73" spans="1:5" ht="15.75">
      <c r="A73" s="153"/>
      <c r="B73" s="153"/>
      <c r="C73" s="153"/>
      <c r="D73" s="153"/>
      <c r="E73" s="153"/>
    </row>
    <row r="74" spans="1:5" ht="15.75">
      <c r="A74" s="153"/>
      <c r="B74" s="153"/>
      <c r="C74" s="153"/>
      <c r="D74" s="153"/>
      <c r="E74" s="153"/>
    </row>
  </sheetData>
  <sheetProtection password="DA42" sheet="1" objects="1" scenarios="1"/>
  <mergeCells count="3">
    <mergeCell ref="A26:B26"/>
    <mergeCell ref="A37:B37"/>
    <mergeCell ref="A54:B54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Word.Document.8" shapeId="4773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zoomScale="80" zoomScaleNormal="80" workbookViewId="0" topLeftCell="A1">
      <selection activeCell="C22" sqref="C22"/>
    </sheetView>
  </sheetViews>
  <sheetFormatPr defaultColWidth="9.140625" defaultRowHeight="12.75"/>
  <cols>
    <col min="1" max="1" width="19.28125" style="9" customWidth="1"/>
    <col min="2" max="2" width="11.8515625" style="9" customWidth="1"/>
    <col min="3" max="3" width="13.28125" style="9" customWidth="1"/>
    <col min="4" max="4" width="13.8515625" style="9" customWidth="1"/>
    <col min="5" max="5" width="14.00390625" style="9" customWidth="1"/>
    <col min="6" max="6" width="9.57421875" style="9" customWidth="1"/>
    <col min="7" max="7" width="10.8515625" style="9" customWidth="1"/>
    <col min="8" max="8" width="5.28125" style="9" customWidth="1"/>
    <col min="9" max="16384" width="9.140625" style="9" customWidth="1"/>
  </cols>
  <sheetData>
    <row r="1" ht="15.75">
      <c r="A1" s="23" t="s">
        <v>58</v>
      </c>
    </row>
    <row r="3" ht="14.25">
      <c r="A3" s="8" t="s">
        <v>0</v>
      </c>
    </row>
    <row r="4" spans="1:13" ht="14.25">
      <c r="A4" s="8" t="s">
        <v>29</v>
      </c>
      <c r="H4" s="126"/>
      <c r="I4" s="98" t="s">
        <v>32</v>
      </c>
      <c r="J4" s="127"/>
      <c r="K4" s="127"/>
      <c r="L4" s="127"/>
      <c r="M4" s="127"/>
    </row>
    <row r="5" spans="1:9" ht="12.75">
      <c r="A5" s="10" t="s">
        <v>31</v>
      </c>
      <c r="H5" s="127"/>
      <c r="I5" s="128" t="s">
        <v>38</v>
      </c>
    </row>
    <row r="6" spans="1:8" ht="12.75">
      <c r="A6" s="93" t="s">
        <v>57</v>
      </c>
      <c r="B6" s="93"/>
      <c r="C6" s="93"/>
      <c r="D6" s="93"/>
      <c r="H6" s="127"/>
    </row>
    <row r="7" ht="12.75">
      <c r="H7" s="127"/>
    </row>
    <row r="8" spans="1:8" ht="12.75">
      <c r="A8" s="9" t="s">
        <v>1</v>
      </c>
      <c r="H8" s="127"/>
    </row>
    <row r="9" spans="1:8" ht="12.75">
      <c r="A9" s="9" t="s">
        <v>2</v>
      </c>
      <c r="B9" s="9" t="s">
        <v>3</v>
      </c>
      <c r="H9" s="127"/>
    </row>
    <row r="10" spans="1:8" ht="12.75">
      <c r="A10" s="9" t="s">
        <v>4</v>
      </c>
      <c r="B10" s="9" t="s">
        <v>5</v>
      </c>
      <c r="H10" s="127"/>
    </row>
    <row r="11" spans="1:8" ht="12.75">
      <c r="A11" s="9" t="s">
        <v>51</v>
      </c>
      <c r="B11" s="11" t="s">
        <v>52</v>
      </c>
      <c r="H11" s="127"/>
    </row>
    <row r="12" spans="1:14" s="10" customFormat="1" ht="12.75">
      <c r="A12" s="10" t="s">
        <v>48</v>
      </c>
      <c r="B12" s="12" t="s">
        <v>16</v>
      </c>
      <c r="C12" s="9"/>
      <c r="D12" s="9"/>
      <c r="E12" s="9"/>
      <c r="F12" s="9"/>
      <c r="G12" s="9"/>
      <c r="H12" s="127"/>
      <c r="I12" s="146"/>
      <c r="J12" s="147"/>
      <c r="K12" s="147"/>
      <c r="L12" s="147"/>
      <c r="M12" s="147"/>
      <c r="N12" s="147"/>
    </row>
    <row r="13" spans="1:17" ht="12.75" customHeight="1">
      <c r="A13" s="9" t="s">
        <v>18</v>
      </c>
      <c r="H13" s="127"/>
      <c r="I13" s="147"/>
      <c r="J13" s="147"/>
      <c r="K13" s="147"/>
      <c r="L13" s="147"/>
      <c r="M13" s="147"/>
      <c r="N13" s="147"/>
      <c r="O13" s="17"/>
      <c r="P13" s="17"/>
      <c r="Q13" s="17"/>
    </row>
    <row r="14" spans="9:17" ht="5.25" customHeight="1">
      <c r="I14" s="147"/>
      <c r="J14" s="147"/>
      <c r="K14" s="147"/>
      <c r="L14" s="147"/>
      <c r="M14" s="147"/>
      <c r="N14" s="147"/>
      <c r="O14" s="17"/>
      <c r="P14" s="17"/>
      <c r="Q14" s="17"/>
    </row>
    <row r="15" spans="2:16" ht="12.75" customHeight="1">
      <c r="B15" s="13" t="s">
        <v>6</v>
      </c>
      <c r="C15" s="14"/>
      <c r="D15" s="14"/>
      <c r="E15" s="14"/>
      <c r="F15" s="14"/>
      <c r="G15" s="15"/>
      <c r="H15" s="132"/>
      <c r="I15" s="147"/>
      <c r="J15" s="147"/>
      <c r="K15" s="147"/>
      <c r="L15" s="147"/>
      <c r="M15" s="147"/>
      <c r="N15" s="147"/>
      <c r="O15" s="17"/>
      <c r="P15" s="17"/>
    </row>
    <row r="16" spans="2:16" ht="12.75" customHeight="1">
      <c r="B16" s="16"/>
      <c r="C16" s="17" t="s">
        <v>7</v>
      </c>
      <c r="D16" s="17"/>
      <c r="E16" s="17"/>
      <c r="F16" s="17"/>
      <c r="G16" s="18"/>
      <c r="H16" s="17"/>
      <c r="I16" s="147"/>
      <c r="J16" s="147"/>
      <c r="K16" s="147"/>
      <c r="L16" s="147"/>
      <c r="M16" s="147"/>
      <c r="N16" s="147"/>
      <c r="O16" s="17"/>
      <c r="P16" s="17"/>
    </row>
    <row r="17" spans="2:16" ht="12.75" customHeight="1">
      <c r="B17" s="16"/>
      <c r="C17" s="17" t="s">
        <v>8</v>
      </c>
      <c r="D17" s="17"/>
      <c r="E17" s="17"/>
      <c r="F17" s="17"/>
      <c r="G17" s="18"/>
      <c r="H17" s="17"/>
      <c r="I17" s="147"/>
      <c r="J17" s="147"/>
      <c r="K17" s="147"/>
      <c r="L17" s="147"/>
      <c r="M17" s="147"/>
      <c r="N17" s="147"/>
      <c r="O17" s="17"/>
      <c r="P17" s="17"/>
    </row>
    <row r="18" spans="2:16" ht="12.75" customHeight="1">
      <c r="B18" s="16"/>
      <c r="C18" s="17"/>
      <c r="D18" s="17"/>
      <c r="E18" s="17"/>
      <c r="F18" s="17"/>
      <c r="G18" s="18"/>
      <c r="H18" s="17"/>
      <c r="I18" s="147"/>
      <c r="J18" s="147"/>
      <c r="K18" s="147"/>
      <c r="L18" s="147"/>
      <c r="M18" s="147"/>
      <c r="N18" s="147"/>
      <c r="O18" s="17"/>
      <c r="P18" s="17"/>
    </row>
    <row r="19" spans="2:16" ht="12.75" customHeight="1">
      <c r="B19" s="16" t="s">
        <v>9</v>
      </c>
      <c r="C19" s="17"/>
      <c r="D19" s="17"/>
      <c r="E19" s="17"/>
      <c r="F19" s="17"/>
      <c r="G19" s="18"/>
      <c r="H19" s="17"/>
      <c r="I19" s="147"/>
      <c r="J19" s="147"/>
      <c r="K19" s="147"/>
      <c r="L19" s="147"/>
      <c r="M19" s="147"/>
      <c r="N19" s="147"/>
      <c r="O19" s="17"/>
      <c r="P19" s="17"/>
    </row>
    <row r="20" spans="2:16" ht="12.75" customHeight="1">
      <c r="B20" s="16"/>
      <c r="C20" s="17" t="s">
        <v>10</v>
      </c>
      <c r="D20" s="17"/>
      <c r="E20" s="17"/>
      <c r="F20" s="17"/>
      <c r="G20" s="18"/>
      <c r="H20" s="17"/>
      <c r="I20" s="147"/>
      <c r="J20" s="147"/>
      <c r="K20" s="147"/>
      <c r="L20" s="147"/>
      <c r="M20" s="147"/>
      <c r="N20" s="147"/>
      <c r="O20" s="17"/>
      <c r="P20" s="17"/>
    </row>
    <row r="21" spans="2:16" ht="12.75" customHeight="1">
      <c r="B21" s="19"/>
      <c r="C21" s="20" t="s">
        <v>11</v>
      </c>
      <c r="D21" s="20"/>
      <c r="E21" s="20"/>
      <c r="F21" s="20"/>
      <c r="G21" s="21"/>
      <c r="H21" s="17"/>
      <c r="I21" s="147"/>
      <c r="J21" s="147"/>
      <c r="K21" s="147"/>
      <c r="L21" s="147"/>
      <c r="M21" s="147"/>
      <c r="N21" s="147"/>
      <c r="O21" s="17"/>
      <c r="P21" s="17"/>
    </row>
    <row r="22" spans="1:16" ht="12.75" customHeight="1">
      <c r="A22" s="17"/>
      <c r="B22" s="17"/>
      <c r="C22" s="17"/>
      <c r="D22" s="17"/>
      <c r="E22" s="17"/>
      <c r="F22" s="17"/>
      <c r="G22" s="17"/>
      <c r="H22" s="17"/>
      <c r="I22" s="147"/>
      <c r="J22" s="147"/>
      <c r="K22" s="147"/>
      <c r="L22" s="147"/>
      <c r="M22" s="147"/>
      <c r="N22" s="147"/>
      <c r="O22" s="17"/>
      <c r="P22" s="17"/>
    </row>
    <row r="23" spans="1:14" ht="12.75">
      <c r="A23" s="134"/>
      <c r="B23" s="135"/>
      <c r="C23" s="136"/>
      <c r="I23" s="147"/>
      <c r="J23" s="147"/>
      <c r="K23" s="147"/>
      <c r="L23" s="147"/>
      <c r="M23" s="147"/>
      <c r="N23" s="147"/>
    </row>
    <row r="24" spans="1:2" ht="12.75">
      <c r="A24" s="10" t="s">
        <v>41</v>
      </c>
      <c r="B24" s="17"/>
    </row>
    <row r="25" spans="1:5" ht="12.75">
      <c r="A25" s="162" t="s">
        <v>12</v>
      </c>
      <c r="B25" s="163"/>
      <c r="C25" s="24" t="s">
        <v>46</v>
      </c>
      <c r="D25" s="24" t="s">
        <v>49</v>
      </c>
      <c r="E25" s="24" t="s">
        <v>48</v>
      </c>
    </row>
    <row r="26" spans="1:5" ht="12.75">
      <c r="A26" s="104" t="s">
        <v>13</v>
      </c>
      <c r="B26" s="105" t="s">
        <v>14</v>
      </c>
      <c r="C26" s="25"/>
      <c r="D26" s="25"/>
      <c r="E26" s="25"/>
    </row>
    <row r="27" spans="1:5" ht="12.75">
      <c r="A27" s="120">
        <v>38949</v>
      </c>
      <c r="B27" s="121">
        <v>39133</v>
      </c>
      <c r="C27" s="4">
        <f>IF(A27=EOMONTH(A27,0),30,DAY(A27))</f>
        <v>20</v>
      </c>
      <c r="D27" s="2">
        <f>IF(AND(B27=$B$33,MONTH($B$33)=2,B27=EOMONTH(B27,0)),DAY(B27),IF(B27=EOMONTH(B27,0),30,DAY(B27)))</f>
        <v>20</v>
      </c>
      <c r="E27" s="4">
        <f aca="true" t="shared" si="0" ref="E27:E32">((YEAR(B27)-YEAR(A27))*360+((MONTH(B27)-MONTH(A27))*30+(D27-C27)))</f>
        <v>180</v>
      </c>
    </row>
    <row r="28" spans="1:5" ht="12.75">
      <c r="A28" s="120">
        <v>39133</v>
      </c>
      <c r="B28" s="121">
        <v>39314</v>
      </c>
      <c r="C28" s="4">
        <f>IF(A28=EOMONTH(A28,0),30,DAY(A28))</f>
        <v>20</v>
      </c>
      <c r="D28" s="2">
        <f>IF(AND(B28=$B$33,MONTH($B$33)=2,B28=EOMONTH(B28,0)),DAY(B28),IF(B28=EOMONTH(B28,0),30,DAY(B28)))</f>
        <v>20</v>
      </c>
      <c r="E28" s="4">
        <f t="shared" si="0"/>
        <v>180</v>
      </c>
    </row>
    <row r="29" spans="1:5" ht="12.75">
      <c r="A29" s="120">
        <v>39314</v>
      </c>
      <c r="B29" s="121">
        <v>39498</v>
      </c>
      <c r="C29" s="4">
        <f>IF(A29=EOMONTH(A29,0),30,DAY(A29))</f>
        <v>20</v>
      </c>
      <c r="D29" s="2">
        <f>IF(AND(B29=$B$33,MONTH($B$33)=2,B29=EOMONTH(B29,0)),DAY(B29),IF(B29=EOMONTH(B29,0),30,DAY(B29)))</f>
        <v>20</v>
      </c>
      <c r="E29" s="4">
        <f t="shared" si="0"/>
        <v>180</v>
      </c>
    </row>
    <row r="30" spans="1:5" ht="12.75">
      <c r="A30" s="120">
        <v>39498</v>
      </c>
      <c r="B30" s="121">
        <v>39680</v>
      </c>
      <c r="C30" s="4">
        <f>IF(A30=EOMONTH(A30,0),30,DAY(A30))</f>
        <v>20</v>
      </c>
      <c r="D30" s="2">
        <f>IF(AND(B30=$B$33,MONTH($B$33)=2,B30=EOMONTH(B30,0)),DAY(B30),IF(B30=EOMONTH(B30,0),30,DAY(B30)))</f>
        <v>20</v>
      </c>
      <c r="E30" s="4">
        <f t="shared" si="0"/>
        <v>180</v>
      </c>
    </row>
    <row r="31" spans="1:5" ht="12.75">
      <c r="A31" s="120">
        <v>39680</v>
      </c>
      <c r="B31" s="121">
        <v>39864</v>
      </c>
      <c r="C31" s="4">
        <f>IF(A31=EOMONTH(A31,0),30,DAY(A31))</f>
        <v>20</v>
      </c>
      <c r="D31" s="2">
        <f>IF(AND(B31=$B$33,MONTH($B$33)=2,B31=EOMONTH(B31,0)),DAY(B31),IF(B31=EOMONTH(B31,0),30,DAY(B31)))</f>
        <v>20</v>
      </c>
      <c r="E31" s="4">
        <f t="shared" si="0"/>
        <v>180</v>
      </c>
    </row>
    <row r="32" spans="1:5" ht="12.75">
      <c r="A32" s="122">
        <v>39864</v>
      </c>
      <c r="B32" s="123">
        <v>40045</v>
      </c>
      <c r="C32" s="4">
        <f>IF(A32=EOMONTH(A32,0),30,DAY(A32))</f>
        <v>20</v>
      </c>
      <c r="D32" s="2">
        <f>IF(AND(B32=$B$33,MONTH($B$33)=2,B32=EOMONTH(B32,0)),DAY(B32),IF(B32=EOMONTH(B32,0),30,DAY(B32)))</f>
        <v>20</v>
      </c>
      <c r="E32" s="7">
        <f t="shared" si="0"/>
        <v>180</v>
      </c>
    </row>
    <row r="33" spans="1:6" ht="13.5" thickBot="1">
      <c r="A33" s="148" t="s">
        <v>15</v>
      </c>
      <c r="B33" s="28">
        <v>40045</v>
      </c>
      <c r="C33" s="112"/>
      <c r="D33" s="112"/>
      <c r="E33" s="113"/>
      <c r="F33" s="17"/>
    </row>
    <row r="34" spans="1:5" ht="12.75">
      <c r="A34" s="106"/>
      <c r="B34" s="106"/>
      <c r="C34" s="149"/>
      <c r="D34" s="1"/>
      <c r="E34" s="149"/>
    </row>
    <row r="35" spans="1:5" ht="13.5" thickBot="1">
      <c r="A35" s="10" t="s">
        <v>40</v>
      </c>
      <c r="B35" s="107"/>
      <c r="C35" s="150"/>
      <c r="D35" s="150"/>
      <c r="E35" s="150"/>
    </row>
    <row r="36" spans="1:6" ht="12.75">
      <c r="A36" s="162" t="s">
        <v>12</v>
      </c>
      <c r="B36" s="163"/>
      <c r="C36" s="24" t="s">
        <v>46</v>
      </c>
      <c r="D36" s="24" t="s">
        <v>49</v>
      </c>
      <c r="E36" s="24" t="s">
        <v>48</v>
      </c>
      <c r="F36" s="102"/>
    </row>
    <row r="37" spans="1:6" ht="12.75">
      <c r="A37" s="104" t="s">
        <v>13</v>
      </c>
      <c r="B37" s="105" t="s">
        <v>14</v>
      </c>
      <c r="C37" s="25"/>
      <c r="D37" s="25"/>
      <c r="E37" s="25"/>
      <c r="F37" s="102"/>
    </row>
    <row r="38" spans="1:8" ht="12.75">
      <c r="A38" s="120">
        <v>38776</v>
      </c>
      <c r="B38" s="121">
        <v>38960</v>
      </c>
      <c r="C38" s="4">
        <f>IF(A38=EOMONTH(A38,0),30,DAY(A38))</f>
        <v>30</v>
      </c>
      <c r="D38" s="2">
        <f>IF(AND(B38=$B$50,MONTH($B$50)=2,B38=EOMONTH(B38,0)),DAY(B38),IF(B38=EOMONTH(B38,0),30,DAY(B38)))</f>
        <v>30</v>
      </c>
      <c r="E38" s="4">
        <f aca="true" t="shared" si="1" ref="E38:E49">((YEAR(B38)-YEAR(A38))*360+((MONTH(B38)-MONTH(A38))*30+(D38-C38)))</f>
        <v>180</v>
      </c>
      <c r="F38" s="102"/>
      <c r="H38" s="141"/>
    </row>
    <row r="39" spans="1:8" ht="12.75">
      <c r="A39" s="120">
        <f>B38</f>
        <v>38960</v>
      </c>
      <c r="B39" s="121">
        <v>39141</v>
      </c>
      <c r="C39" s="4">
        <f>IF(A39=EOMONTH(A39,0),30,DAY(A39))</f>
        <v>30</v>
      </c>
      <c r="D39" s="2">
        <f>IF(AND(B39=$B$50,MONTH($B$50)=2,B39=EOMONTH(B39,0)),DAY(B39),IF(B39=EOMONTH(B39,0),30,DAY(B39)))</f>
        <v>30</v>
      </c>
      <c r="E39" s="4">
        <f t="shared" si="1"/>
        <v>180</v>
      </c>
      <c r="F39" s="102"/>
      <c r="H39" s="141"/>
    </row>
    <row r="40" spans="1:8" ht="12.75">
      <c r="A40" s="120">
        <f>B39</f>
        <v>39141</v>
      </c>
      <c r="B40" s="121">
        <v>39325</v>
      </c>
      <c r="C40" s="4">
        <f>IF(A40=EOMONTH(A40,0),30,DAY(A40))</f>
        <v>30</v>
      </c>
      <c r="D40" s="2">
        <f>IF(AND(B40=$B$50,MONTH($B$50)=2,B40=EOMONTH(B40,0)),DAY(B40),IF(B40=EOMONTH(B40,0),30,DAY(B40)))</f>
        <v>30</v>
      </c>
      <c r="E40" s="4">
        <f t="shared" si="1"/>
        <v>180</v>
      </c>
      <c r="F40" s="102"/>
      <c r="H40" s="141"/>
    </row>
    <row r="41" spans="1:8" ht="12.75">
      <c r="A41" s="120">
        <f>B40</f>
        <v>39325</v>
      </c>
      <c r="B41" s="121">
        <v>39507</v>
      </c>
      <c r="C41" s="4">
        <f>IF(A41=EOMONTH(A41,0),30,DAY(A41))</f>
        <v>30</v>
      </c>
      <c r="D41" s="2">
        <f>IF(AND(B41=$B$50,MONTH($B$50)=2,B41=EOMONTH(B41,0)),DAY(B41),IF(B41=EOMONTH(B41,0),30,DAY(B41)))</f>
        <v>30</v>
      </c>
      <c r="E41" s="4">
        <f t="shared" si="1"/>
        <v>180</v>
      </c>
      <c r="F41" s="102"/>
      <c r="H41" s="141"/>
    </row>
    <row r="42" spans="1:8" ht="12.75">
      <c r="A42" s="120">
        <f aca="true" t="shared" si="2" ref="A42:A47">B41</f>
        <v>39507</v>
      </c>
      <c r="B42" s="121">
        <v>39691</v>
      </c>
      <c r="C42" s="4">
        <f>IF(A42=EOMONTH(A42,0),30,DAY(A42))</f>
        <v>30</v>
      </c>
      <c r="D42" s="2">
        <f>IF(AND(B42=$B$50,MONTH($B$50)=2,B42=EOMONTH(B42,0)),DAY(B42),IF(B42=EOMONTH(B42,0),30,DAY(B42)))</f>
        <v>30</v>
      </c>
      <c r="E42" s="4">
        <f t="shared" si="1"/>
        <v>180</v>
      </c>
      <c r="F42" s="102"/>
      <c r="H42" s="141"/>
    </row>
    <row r="43" spans="1:8" ht="12.75">
      <c r="A43" s="120">
        <f t="shared" si="2"/>
        <v>39691</v>
      </c>
      <c r="B43" s="121">
        <v>39872</v>
      </c>
      <c r="C43" s="4">
        <f>IF(A43=EOMONTH(A43,0),30,DAY(A43))</f>
        <v>30</v>
      </c>
      <c r="D43" s="2">
        <f>IF(AND(B43=$B$50,MONTH($B$50)=2,B43=EOMONTH(B43,0)),DAY(B43),IF(B43=EOMONTH(B43,0),30,DAY(B43)))</f>
        <v>30</v>
      </c>
      <c r="E43" s="4">
        <f t="shared" si="1"/>
        <v>180</v>
      </c>
      <c r="F43" s="102"/>
      <c r="H43" s="141"/>
    </row>
    <row r="44" spans="1:8" ht="12.75">
      <c r="A44" s="120">
        <f t="shared" si="2"/>
        <v>39872</v>
      </c>
      <c r="B44" s="121">
        <v>40056</v>
      </c>
      <c r="C44" s="4">
        <f>IF(A44=EOMONTH(A44,0),30,DAY(A44))</f>
        <v>30</v>
      </c>
      <c r="D44" s="2">
        <f>IF(AND(B44=$B$50,MONTH($B$50)=2,B44=EOMONTH(B44,0)),DAY(B44),IF(B44=EOMONTH(B44,0),30,DAY(B44)))</f>
        <v>30</v>
      </c>
      <c r="E44" s="4">
        <f t="shared" si="1"/>
        <v>180</v>
      </c>
      <c r="F44" s="102"/>
      <c r="H44" s="141"/>
    </row>
    <row r="45" spans="1:8" ht="12.75">
      <c r="A45" s="120">
        <f t="shared" si="2"/>
        <v>40056</v>
      </c>
      <c r="B45" s="121">
        <v>40237</v>
      </c>
      <c r="C45" s="4">
        <f>IF(A45=EOMONTH(A45,0),30,DAY(A45))</f>
        <v>30</v>
      </c>
      <c r="D45" s="2">
        <f>IF(AND(B45=$B$50,MONTH($B$50)=2,B45=EOMONTH(B45,0)),DAY(B45),IF(B45=EOMONTH(B45,0),30,DAY(B45)))</f>
        <v>30</v>
      </c>
      <c r="E45" s="4">
        <f t="shared" si="1"/>
        <v>180</v>
      </c>
      <c r="F45" s="102"/>
      <c r="H45" s="141"/>
    </row>
    <row r="46" spans="1:8" ht="12.75">
      <c r="A46" s="120">
        <f t="shared" si="2"/>
        <v>40237</v>
      </c>
      <c r="B46" s="121">
        <v>40421</v>
      </c>
      <c r="C46" s="4">
        <f>IF(A46=EOMONTH(A46,0),30,DAY(A46))</f>
        <v>30</v>
      </c>
      <c r="D46" s="2">
        <f>IF(AND(B46=$B$50,MONTH($B$50)=2,B46=EOMONTH(B46,0)),DAY(B46),IF(B46=EOMONTH(B46,0),30,DAY(B46)))</f>
        <v>30</v>
      </c>
      <c r="E46" s="4">
        <f t="shared" si="1"/>
        <v>180</v>
      </c>
      <c r="F46" s="102"/>
      <c r="G46" s="140"/>
      <c r="H46" s="141"/>
    </row>
    <row r="47" spans="1:8" ht="12.75">
      <c r="A47" s="120">
        <f t="shared" si="2"/>
        <v>40421</v>
      </c>
      <c r="B47" s="121">
        <v>40602</v>
      </c>
      <c r="C47" s="4">
        <f>IF(A47=EOMONTH(A47,0),30,DAY(A47))</f>
        <v>30</v>
      </c>
      <c r="D47" s="2">
        <f>IF(AND(B47=$B$50,MONTH($B$50)=2,B47=EOMONTH(B47,0)),DAY(B47),IF(B47=EOMONTH(B47,0),30,DAY(B47)))</f>
        <v>30</v>
      </c>
      <c r="E47" s="4">
        <f t="shared" si="1"/>
        <v>180</v>
      </c>
      <c r="F47" s="102"/>
      <c r="G47" s="142"/>
      <c r="H47" s="141"/>
    </row>
    <row r="48" spans="1:8" ht="12.75">
      <c r="A48" s="120">
        <f>B47</f>
        <v>40602</v>
      </c>
      <c r="B48" s="121">
        <v>40786</v>
      </c>
      <c r="C48" s="4">
        <f>IF(A48=EOMONTH(A48,0),30,DAY(A48))</f>
        <v>30</v>
      </c>
      <c r="D48" s="2">
        <f>IF(AND(B48=$B$50,MONTH($B$50)=2,B48=EOMONTH(B48,0)),DAY(B48),IF(B48=EOMONTH(B48,0),30,DAY(B48)))</f>
        <v>30</v>
      </c>
      <c r="E48" s="4">
        <f t="shared" si="1"/>
        <v>180</v>
      </c>
      <c r="F48" s="102"/>
      <c r="G48" s="142"/>
      <c r="H48" s="141"/>
    </row>
    <row r="49" spans="1:8" ht="12.75">
      <c r="A49" s="122">
        <f>B48</f>
        <v>40786</v>
      </c>
      <c r="B49" s="123">
        <v>40968</v>
      </c>
      <c r="C49" s="4">
        <f>IF(A49=EOMONTH(A49,0),30,DAY(A49))</f>
        <v>30</v>
      </c>
      <c r="D49" s="2">
        <f>IF(AND(B49=$B$50,MONTH($B$50)=2,B49=EOMONTH(B49,0)),DAY(B49),IF(B49=EOMONTH(B49,0),30,DAY(B49)))</f>
        <v>29</v>
      </c>
      <c r="E49" s="4">
        <f t="shared" si="1"/>
        <v>179</v>
      </c>
      <c r="F49" s="102"/>
      <c r="H49" s="141"/>
    </row>
    <row r="50" spans="1:6" ht="13.5" thickBot="1">
      <c r="A50" s="148" t="s">
        <v>15</v>
      </c>
      <c r="B50" s="28">
        <v>40968</v>
      </c>
      <c r="C50" s="108"/>
      <c r="D50" s="108"/>
      <c r="E50" s="151"/>
      <c r="F50" s="102"/>
    </row>
    <row r="51" spans="3:6" ht="12.75">
      <c r="C51" s="145"/>
      <c r="D51" s="145"/>
      <c r="E51" s="145"/>
      <c r="F51" s="102"/>
    </row>
    <row r="52" spans="1:6" ht="12.75">
      <c r="A52" s="10" t="s">
        <v>42</v>
      </c>
      <c r="C52" s="136"/>
      <c r="F52" s="102"/>
    </row>
    <row r="53" spans="1:6" ht="12.75">
      <c r="A53" s="162" t="s">
        <v>12</v>
      </c>
      <c r="B53" s="163"/>
      <c r="C53" s="24" t="s">
        <v>46</v>
      </c>
      <c r="D53" s="24" t="s">
        <v>49</v>
      </c>
      <c r="E53" s="24" t="s">
        <v>48</v>
      </c>
      <c r="F53" s="102"/>
    </row>
    <row r="54" spans="1:6" ht="12.75">
      <c r="A54" s="111" t="s">
        <v>13</v>
      </c>
      <c r="B54" s="26" t="s">
        <v>14</v>
      </c>
      <c r="C54" s="25"/>
      <c r="D54" s="25"/>
      <c r="E54" s="25"/>
      <c r="F54" s="102"/>
    </row>
    <row r="55" spans="1:6" ht="15.75">
      <c r="A55" s="114">
        <v>38748</v>
      </c>
      <c r="B55" s="115">
        <v>38776</v>
      </c>
      <c r="C55" s="4">
        <f>IF(A55=EOMONTH(A55,0),30,DAY(A55))</f>
        <v>30</v>
      </c>
      <c r="D55" s="2">
        <f>IF(AND(B55=$B$70,MONTH($B$70)=2,B55=EOMONTH(B55,0)),DAY(B55),IF(B55=EOMONTH(B55,0),30,DAY(B55)))</f>
        <v>30</v>
      </c>
      <c r="E55" s="4">
        <f>((YEAR(B55)-YEAR(A55))*360+((MONTH(B55)-MONTH(A55))*30+(D55-C55)))</f>
        <v>30</v>
      </c>
      <c r="F55" s="102"/>
    </row>
    <row r="56" spans="1:6" ht="15.75">
      <c r="A56" s="116">
        <v>38747</v>
      </c>
      <c r="B56" s="117">
        <v>38776</v>
      </c>
      <c r="C56" s="4">
        <f>IF(A56=EOMONTH(A56,0),30,DAY(A56))</f>
        <v>30</v>
      </c>
      <c r="D56" s="2">
        <f>IF(AND(B56=$B$70,MONTH($B$70)=2,B56=EOMONTH(B56,0)),DAY(B56),IF(B56=EOMONTH(B56,0),30,DAY(B56)))</f>
        <v>30</v>
      </c>
      <c r="E56" s="4">
        <f aca="true" t="shared" si="3" ref="E56:E69">((YEAR(B56)-YEAR(A56))*360+((MONTH(B56)-MONTH(A56))*30+(D56-C56)))</f>
        <v>30</v>
      </c>
      <c r="F56" s="102"/>
    </row>
    <row r="57" spans="1:6" ht="15.75">
      <c r="A57" s="116">
        <v>38776</v>
      </c>
      <c r="B57" s="117">
        <v>38779</v>
      </c>
      <c r="C57" s="4">
        <f>IF(A57=EOMONTH(A57,0),30,DAY(A57))</f>
        <v>30</v>
      </c>
      <c r="D57" s="2">
        <f>IF(AND(B57=$B$70,MONTH($B$70)=2,B57=EOMONTH(B57,0)),DAY(B57),IF(B57=EOMONTH(B57,0),30,DAY(B57)))</f>
        <v>3</v>
      </c>
      <c r="E57" s="4">
        <f t="shared" si="3"/>
        <v>3</v>
      </c>
      <c r="F57" s="102"/>
    </row>
    <row r="58" spans="1:6" ht="15.75">
      <c r="A58" s="116">
        <v>38762</v>
      </c>
      <c r="B58" s="117">
        <v>38776</v>
      </c>
      <c r="C58" s="4">
        <f>IF(A58=EOMONTH(A58,0),30,DAY(A58))</f>
        <v>14</v>
      </c>
      <c r="D58" s="2">
        <f>IF(AND(B58=$B$70,MONTH($B$70)=2,B58=EOMONTH(B58,0)),DAY(B58),IF(B58=EOMONTH(B58,0),30,DAY(B58)))</f>
        <v>30</v>
      </c>
      <c r="E58" s="4">
        <f t="shared" si="3"/>
        <v>16</v>
      </c>
      <c r="F58" s="102"/>
    </row>
    <row r="59" spans="1:6" ht="15.75">
      <c r="A59" s="116">
        <v>38990</v>
      </c>
      <c r="B59" s="117">
        <v>39021</v>
      </c>
      <c r="C59" s="4">
        <f>IF(A59=EOMONTH(A59,0),30,DAY(A59))</f>
        <v>30</v>
      </c>
      <c r="D59" s="2">
        <f>IF(AND(B59=$B$70,MONTH($B$70)=2,B59=EOMONTH(B59,0)),DAY(B59),IF(B59=EOMONTH(B59,0),30,DAY(B59)))</f>
        <v>30</v>
      </c>
      <c r="E59" s="4">
        <f t="shared" si="3"/>
        <v>30</v>
      </c>
      <c r="F59" s="102"/>
    </row>
    <row r="60" spans="1:6" ht="15.75">
      <c r="A60" s="116">
        <v>39021</v>
      </c>
      <c r="B60" s="117">
        <v>39049</v>
      </c>
      <c r="C60" s="4">
        <f>IF(A60=EOMONTH(A60,0),30,DAY(A60))</f>
        <v>30</v>
      </c>
      <c r="D60" s="2">
        <f>IF(AND(B60=$B$70,MONTH($B$70)=2,B60=EOMONTH(B60,0)),DAY(B60),IF(B60=EOMONTH(B60,0),30,DAY(B60)))</f>
        <v>28</v>
      </c>
      <c r="E60" s="4">
        <f t="shared" si="3"/>
        <v>28</v>
      </c>
      <c r="F60" s="102"/>
    </row>
    <row r="61" spans="1:6" ht="15.75">
      <c r="A61" s="116">
        <v>39325</v>
      </c>
      <c r="B61" s="117">
        <v>39506</v>
      </c>
      <c r="C61" s="4">
        <f>IF(A61=EOMONTH(A61,0),30,DAY(A61))</f>
        <v>30</v>
      </c>
      <c r="D61" s="2">
        <f>IF(AND(B61=$B$70,MONTH($B$70)=2,B61=EOMONTH(B61,0)),DAY(B61),IF(B61=EOMONTH(B61,0),30,DAY(B61)))</f>
        <v>28</v>
      </c>
      <c r="E61" s="4">
        <f t="shared" si="3"/>
        <v>178</v>
      </c>
      <c r="F61" s="102"/>
    </row>
    <row r="62" spans="1:6" ht="15.75">
      <c r="A62" s="116">
        <v>39506</v>
      </c>
      <c r="B62" s="117">
        <v>39688</v>
      </c>
      <c r="C62" s="4">
        <f>IF(A62=EOMONTH(A62,0),30,DAY(A62))</f>
        <v>28</v>
      </c>
      <c r="D62" s="2">
        <f>IF(AND(B62=$B$70,MONTH($B$70)=2,B62=EOMONTH(B62,0)),DAY(B62),IF(B62=EOMONTH(B62,0),30,DAY(B62)))</f>
        <v>28</v>
      </c>
      <c r="E62" s="4">
        <f t="shared" si="3"/>
        <v>180</v>
      </c>
      <c r="F62" s="102"/>
    </row>
    <row r="63" spans="1:6" ht="15.75">
      <c r="A63" s="116">
        <v>39506</v>
      </c>
      <c r="B63" s="117">
        <v>39690</v>
      </c>
      <c r="C63" s="4">
        <f>IF(A63=EOMONTH(A63,0),30,DAY(A63))</f>
        <v>28</v>
      </c>
      <c r="D63" s="2">
        <f>IF(AND(B63=$B$70,MONTH($B$70)=2,B63=EOMONTH(B63,0)),DAY(B63),IF(B63=EOMONTH(B63,0),30,DAY(B63)))</f>
        <v>30</v>
      </c>
      <c r="E63" s="4">
        <f t="shared" si="3"/>
        <v>182</v>
      </c>
      <c r="F63" s="102"/>
    </row>
    <row r="64" spans="1:6" ht="15.75">
      <c r="A64" s="116">
        <v>39506</v>
      </c>
      <c r="B64" s="117">
        <v>39691</v>
      </c>
      <c r="C64" s="4">
        <f>IF(A64=EOMONTH(A64,0),30,DAY(A64))</f>
        <v>28</v>
      </c>
      <c r="D64" s="2">
        <f>IF(AND(B64=$B$70,MONTH($B$70)=2,B64=EOMONTH(B64,0)),DAY(B64),IF(B64=EOMONTH(B64,0),30,DAY(B64)))</f>
        <v>30</v>
      </c>
      <c r="E64" s="4">
        <f t="shared" si="3"/>
        <v>182</v>
      </c>
      <c r="F64" s="102"/>
    </row>
    <row r="65" spans="1:6" ht="15.75">
      <c r="A65" s="116">
        <v>39141</v>
      </c>
      <c r="B65" s="117">
        <v>39506</v>
      </c>
      <c r="C65" s="4">
        <f>IF(A65=EOMONTH(A65,0),30,DAY(A65))</f>
        <v>30</v>
      </c>
      <c r="D65" s="2">
        <f>IF(AND(B65=$B$70,MONTH($B$70)=2,B65=EOMONTH(B65,0)),DAY(B65),IF(B65=EOMONTH(B65,0),30,DAY(B65)))</f>
        <v>28</v>
      </c>
      <c r="E65" s="4">
        <f t="shared" si="3"/>
        <v>358</v>
      </c>
      <c r="F65" s="102"/>
    </row>
    <row r="66" spans="1:6" ht="15.75">
      <c r="A66" s="116">
        <v>39141</v>
      </c>
      <c r="B66" s="117">
        <v>39507</v>
      </c>
      <c r="C66" s="4">
        <f>IF(A66=EOMONTH(A66,0),30,DAY(A66))</f>
        <v>30</v>
      </c>
      <c r="D66" s="2">
        <f>IF(AND(B66=$B$70,MONTH($B$70)=2,B66=EOMONTH(B66,0)),DAY(B66),IF(B66=EOMONTH(B66,0),30,DAY(B66)))</f>
        <v>29</v>
      </c>
      <c r="E66" s="4">
        <f t="shared" si="3"/>
        <v>359</v>
      </c>
      <c r="F66" s="102"/>
    </row>
    <row r="67" spans="1:6" ht="15.75">
      <c r="A67" s="116">
        <v>39507</v>
      </c>
      <c r="B67" s="117">
        <v>39872</v>
      </c>
      <c r="C67" s="4">
        <f>IF(A67=EOMONTH(A67,0),30,DAY(A67))</f>
        <v>30</v>
      </c>
      <c r="D67" s="2">
        <f>IF(AND(B67=$B$70,MONTH($B$70)=2,B67=EOMONTH(B67,0)),DAY(B67),IF(B67=EOMONTH(B67,0),30,DAY(B67)))</f>
        <v>30</v>
      </c>
      <c r="E67" s="4">
        <f t="shared" si="3"/>
        <v>360</v>
      </c>
      <c r="F67" s="102"/>
    </row>
    <row r="68" spans="1:6" ht="15.75">
      <c r="A68" s="116">
        <v>39507</v>
      </c>
      <c r="B68" s="117">
        <v>39537</v>
      </c>
      <c r="C68" s="4">
        <f>IF(A68=EOMONTH(A68,0),30,DAY(A68))</f>
        <v>30</v>
      </c>
      <c r="D68" s="2">
        <f>IF(AND(B68=$B$70,MONTH($B$70)=2,B68=EOMONTH(B68,0)),DAY(B68),IF(B68=EOMONTH(B68,0),30,DAY(B68)))</f>
        <v>30</v>
      </c>
      <c r="E68" s="4">
        <f t="shared" si="3"/>
        <v>30</v>
      </c>
      <c r="F68" s="102"/>
    </row>
    <row r="69" spans="1:6" ht="15.75">
      <c r="A69" s="118">
        <v>39507</v>
      </c>
      <c r="B69" s="119">
        <v>39538</v>
      </c>
      <c r="C69" s="7">
        <f>IF(A69=EOMONTH(A69,0),30,DAY(A69))</f>
        <v>30</v>
      </c>
      <c r="D69" s="2">
        <f>IF(AND(B69=$B$70,MONTH($B$70)=2,B69=EOMONTH(B69,0)),DAY(B69),IF(B69=EOMONTH(B69,0),30,DAY(B69)))</f>
        <v>30</v>
      </c>
      <c r="E69" s="7">
        <f t="shared" si="3"/>
        <v>30</v>
      </c>
      <c r="F69" s="102"/>
    </row>
    <row r="70" spans="1:6" ht="13.5" thickBot="1">
      <c r="A70" s="148" t="s">
        <v>15</v>
      </c>
      <c r="B70" s="28">
        <v>39507</v>
      </c>
      <c r="C70" s="112"/>
      <c r="D70" s="112"/>
      <c r="E70" s="113"/>
      <c r="F70" s="102"/>
    </row>
    <row r="72" spans="1:5" ht="15.75">
      <c r="A72" s="153"/>
      <c r="B72" s="153"/>
      <c r="C72" s="153"/>
      <c r="D72" s="153"/>
      <c r="E72" s="153"/>
    </row>
    <row r="73" spans="1:5" ht="15.75">
      <c r="A73" s="153"/>
      <c r="B73" s="153"/>
      <c r="C73" s="153"/>
      <c r="D73" s="153"/>
      <c r="E73" s="153"/>
    </row>
  </sheetData>
  <sheetProtection password="DA42" sheet="1" objects="1" scenarios="1"/>
  <mergeCells count="3">
    <mergeCell ref="A36:B36"/>
    <mergeCell ref="A53:B53"/>
    <mergeCell ref="A25:B25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4825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DMengle</cp:lastModifiedBy>
  <dcterms:created xsi:type="dcterms:W3CDTF">2006-01-13T16:22:21Z</dcterms:created>
  <dcterms:modified xsi:type="dcterms:W3CDTF">2007-08-28T19:06:22Z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